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承包商放苗明细" sheetId="1" r:id="rId1"/>
    <sheet name="Sheet1" sheetId="2" r:id="rId2"/>
  </sheets>
  <definedNames>
    <definedName name="_xlnm._FilterDatabase" localSheetId="0" hidden="1">承包商放苗明细!$A$2:$P$704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F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按照实际3960斤结算的，小孔提供的多了74.4要减掉才是实际和供应商结算的金额</t>
        </r>
      </text>
    </comment>
    <comment ref="F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实际结算重量是4648元，，所以要加上</t>
        </r>
      </text>
    </comment>
    <comment ref="F539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相差1460斤，按照1460结算</t>
        </r>
      </text>
    </comment>
    <comment ref="F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实际是3274*0.94=3077.56，具体什么原因，问小孔</t>
        </r>
      </text>
    </comment>
    <comment ref="F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实际4163</t>
        </r>
      </text>
    </comment>
    <comment ref="F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实际3559
</t>
        </r>
      </text>
    </comment>
    <comment ref="F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实际付款斤数是3182斤，所以加上46.4是对的，至于承包商按照哪个来区分，小孔斟酌一下。</t>
        </r>
      </text>
    </comment>
    <comment ref="F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实际付款斤数是4817斤，所以加上36.6是对的，至于承包商按照哪个来区分，小孔斟酌一下</t>
        </r>
      </text>
    </comment>
  </commentList>
</comments>
</file>

<file path=xl/sharedStrings.xml><?xml version="1.0" encoding="utf-8"?>
<sst xmlns="http://schemas.openxmlformats.org/spreadsheetml/2006/main" count="1593" uniqueCount="239">
  <si>
    <r>
      <rPr>
        <b/>
        <sz val="14"/>
        <color theme="1"/>
        <rFont val="宋体"/>
        <charset val="134"/>
        <scheme val="minor"/>
      </rPr>
      <t>2023年度--</t>
    </r>
    <r>
      <rPr>
        <b/>
        <sz val="14"/>
        <color rgb="FFFF0000"/>
        <rFont val="宋体"/>
        <charset val="134"/>
        <scheme val="minor"/>
      </rPr>
      <t>承包商塘口放虾苗--汇总表</t>
    </r>
  </si>
  <si>
    <t>放苗日期</t>
  </si>
  <si>
    <t>领苗承包商</t>
  </si>
  <si>
    <t>承包商塘口区域</t>
  </si>
  <si>
    <t>虾苗过磅重量（斤）</t>
  </si>
  <si>
    <t>合计重量（斤）</t>
  </si>
  <si>
    <t>差异</t>
  </si>
  <si>
    <t>框重（斤）</t>
  </si>
  <si>
    <t>虾苗单价（元）</t>
  </si>
  <si>
    <t>运费（元）</t>
  </si>
  <si>
    <t>金额合计（元）</t>
  </si>
  <si>
    <t>供应商</t>
  </si>
  <si>
    <t>供应商电话</t>
  </si>
  <si>
    <t>车牌</t>
  </si>
  <si>
    <t>送货司机电话</t>
  </si>
  <si>
    <t>虾苗采购负责人</t>
  </si>
  <si>
    <t>阚健</t>
  </si>
  <si>
    <t>C4</t>
  </si>
  <si>
    <t>2.2</t>
  </si>
  <si>
    <t>付荣忠</t>
  </si>
  <si>
    <t>赣GZN575</t>
  </si>
  <si>
    <t>陈总</t>
  </si>
  <si>
    <t>C6</t>
  </si>
  <si>
    <t>C7</t>
  </si>
  <si>
    <t>C8</t>
  </si>
  <si>
    <t>熊强</t>
  </si>
  <si>
    <t>A1</t>
  </si>
  <si>
    <t>陈云</t>
  </si>
  <si>
    <t>鄂SN0A92</t>
  </si>
  <si>
    <t>A2</t>
  </si>
  <si>
    <t>A3</t>
  </si>
  <si>
    <t>A4</t>
  </si>
  <si>
    <t>A5</t>
  </si>
  <si>
    <t>汤明达</t>
  </si>
  <si>
    <t>D3</t>
  </si>
  <si>
    <t>魏鑫</t>
  </si>
  <si>
    <t>苏D6QF57</t>
  </si>
  <si>
    <t>D4</t>
  </si>
  <si>
    <t>D5</t>
  </si>
  <si>
    <t>D6</t>
  </si>
  <si>
    <t>D9</t>
  </si>
  <si>
    <t>陈明</t>
  </si>
  <si>
    <t>A6</t>
  </si>
  <si>
    <t>刘凯</t>
  </si>
  <si>
    <t>皖LJM233</t>
  </si>
  <si>
    <t>D1</t>
  </si>
  <si>
    <t>D2</t>
  </si>
  <si>
    <t>刘爱新</t>
  </si>
  <si>
    <t>宋浩</t>
  </si>
  <si>
    <t>2.5</t>
  </si>
  <si>
    <t>A8</t>
  </si>
  <si>
    <t>A9</t>
  </si>
  <si>
    <t>A10</t>
  </si>
  <si>
    <t>B3</t>
  </si>
  <si>
    <t>B1</t>
  </si>
  <si>
    <t>王道顺</t>
  </si>
  <si>
    <t>宋总</t>
  </si>
  <si>
    <t>曾子辉</t>
  </si>
  <si>
    <t>2.4</t>
  </si>
  <si>
    <t>B2</t>
  </si>
  <si>
    <t>王长红</t>
  </si>
  <si>
    <t>C1</t>
  </si>
  <si>
    <t>2.0</t>
  </si>
  <si>
    <t>王伟</t>
  </si>
  <si>
    <t>鄂JFJ805</t>
  </si>
  <si>
    <t>C2</t>
  </si>
  <si>
    <t>C3</t>
  </si>
  <si>
    <t>梁建</t>
  </si>
  <si>
    <t>E6</t>
  </si>
  <si>
    <t>E5</t>
  </si>
  <si>
    <t>汤明法</t>
  </si>
  <si>
    <t>B9</t>
  </si>
  <si>
    <t>B8</t>
  </si>
  <si>
    <t>肖勇</t>
  </si>
  <si>
    <t>黄志</t>
  </si>
  <si>
    <t>苏UE792F</t>
  </si>
  <si>
    <t>B12</t>
  </si>
  <si>
    <t>B13</t>
  </si>
  <si>
    <t>A13</t>
  </si>
  <si>
    <t>A12</t>
  </si>
  <si>
    <t>鄂JN0A92</t>
  </si>
  <si>
    <t>E1</t>
  </si>
  <si>
    <t>E2</t>
  </si>
  <si>
    <t>曹海洋</t>
  </si>
  <si>
    <t>E4</t>
  </si>
  <si>
    <t>E3</t>
  </si>
  <si>
    <t>杨才明</t>
  </si>
  <si>
    <t>苏E21N62</t>
  </si>
  <si>
    <t>B11</t>
  </si>
  <si>
    <t>董美喜</t>
  </si>
  <si>
    <t>B5</t>
  </si>
  <si>
    <t>苏JP808R</t>
  </si>
  <si>
    <t>B6</t>
  </si>
  <si>
    <t>B7</t>
  </si>
  <si>
    <t>朱金良</t>
  </si>
  <si>
    <t>苏UG891A</t>
  </si>
  <si>
    <t>贾何云</t>
  </si>
  <si>
    <t>B10</t>
  </si>
  <si>
    <t>吴汉</t>
  </si>
  <si>
    <t>B4</t>
  </si>
  <si>
    <t>苏UE379F</t>
  </si>
  <si>
    <t>C5</t>
  </si>
  <si>
    <t>苏J808R</t>
  </si>
  <si>
    <t>夏四美</t>
  </si>
  <si>
    <t>A7</t>
  </si>
  <si>
    <t>皖M8N995</t>
  </si>
  <si>
    <t>豫L70528</t>
  </si>
  <si>
    <t>苏UT379Q</t>
  </si>
  <si>
    <t>A4a</t>
  </si>
  <si>
    <t>A3a</t>
  </si>
  <si>
    <t>A1a</t>
  </si>
  <si>
    <t>A2a</t>
  </si>
  <si>
    <t>苏E21N6Z</t>
  </si>
  <si>
    <t>赣GWH565</t>
  </si>
  <si>
    <t>王成</t>
  </si>
  <si>
    <t>皖AL0Q09</t>
  </si>
  <si>
    <t>鲁Q090SC</t>
  </si>
  <si>
    <t>皖NHO100</t>
  </si>
  <si>
    <t>13865436088</t>
  </si>
  <si>
    <t>湖北监利柳总</t>
  </si>
  <si>
    <t>皖A12B61</t>
  </si>
  <si>
    <t>E10</t>
  </si>
  <si>
    <t>陈立元</t>
  </si>
  <si>
    <t>苏A38RN8</t>
  </si>
  <si>
    <t>E9</t>
  </si>
  <si>
    <t>E8</t>
  </si>
  <si>
    <t>肖国群</t>
  </si>
  <si>
    <t>湘A85XN2</t>
  </si>
  <si>
    <t>E7</t>
  </si>
  <si>
    <t>李洲</t>
  </si>
  <si>
    <t>吴春勇</t>
  </si>
  <si>
    <t>皖LD5344</t>
  </si>
  <si>
    <t>4-C1</t>
  </si>
  <si>
    <t>4-C2</t>
  </si>
  <si>
    <t>4-C3</t>
  </si>
  <si>
    <t>4-B4</t>
  </si>
  <si>
    <t>4-A10</t>
  </si>
  <si>
    <t>皖NHP100</t>
  </si>
  <si>
    <t>赣G58110</t>
  </si>
  <si>
    <t>2.8</t>
  </si>
  <si>
    <t>徐飞</t>
  </si>
  <si>
    <t>豫L7V528</t>
  </si>
  <si>
    <t>C11</t>
  </si>
  <si>
    <t>C10</t>
  </si>
  <si>
    <t>C9</t>
  </si>
  <si>
    <t>鄂DR395U</t>
  </si>
  <si>
    <t>D7</t>
  </si>
  <si>
    <t>罗源钦</t>
  </si>
  <si>
    <t>湘A92XW6</t>
  </si>
  <si>
    <t>D8</t>
  </si>
  <si>
    <t>李海</t>
  </si>
  <si>
    <t>湘FQD337</t>
  </si>
  <si>
    <t>D10</t>
  </si>
  <si>
    <t>D11</t>
  </si>
  <si>
    <t>A6a</t>
  </si>
  <si>
    <t>D1-1</t>
  </si>
  <si>
    <t>皖A1ZB61</t>
  </si>
  <si>
    <t>黄继明</t>
  </si>
  <si>
    <t>鄂N78814</t>
  </si>
  <si>
    <t>A1-2</t>
  </si>
  <si>
    <t>A2-2</t>
  </si>
  <si>
    <t>豫L379C5</t>
  </si>
  <si>
    <t>周允济</t>
  </si>
  <si>
    <t>皖KAR090</t>
  </si>
  <si>
    <t>D4-1</t>
  </si>
  <si>
    <t>辽HSL902</t>
  </si>
  <si>
    <t>A11</t>
  </si>
  <si>
    <t>鄂AX6005</t>
  </si>
  <si>
    <t>鄂DS3P97</t>
  </si>
  <si>
    <t>徐亮明</t>
  </si>
  <si>
    <t>湘FNC700</t>
  </si>
  <si>
    <t>D1-2</t>
  </si>
  <si>
    <t>D6-1</t>
  </si>
  <si>
    <t>D6-2</t>
  </si>
  <si>
    <t>B6-1</t>
  </si>
  <si>
    <t>B6-2</t>
  </si>
  <si>
    <t>豫GR603W</t>
  </si>
  <si>
    <t>赣AJJ507</t>
  </si>
  <si>
    <t>A16</t>
  </si>
  <si>
    <t>D5-1</t>
  </si>
  <si>
    <t>段国志</t>
  </si>
  <si>
    <t>京KKQ226</t>
  </si>
  <si>
    <t>彭总</t>
  </si>
  <si>
    <t>鄂NA9984</t>
  </si>
  <si>
    <t>梁健</t>
  </si>
  <si>
    <t>A14</t>
  </si>
  <si>
    <t>A15</t>
  </si>
  <si>
    <t>鄂A3R9Q3</t>
  </si>
  <si>
    <t>C3A</t>
  </si>
  <si>
    <t>B1A</t>
  </si>
  <si>
    <t>豫L7U582</t>
  </si>
  <si>
    <t>赣C2T560</t>
  </si>
  <si>
    <t>E3A</t>
  </si>
  <si>
    <t>E3B</t>
  </si>
  <si>
    <t>E3C</t>
  </si>
  <si>
    <t>18064298009</t>
  </si>
  <si>
    <t>13872344092</t>
  </si>
  <si>
    <t>鄂AGX005</t>
  </si>
  <si>
    <t>13886608411</t>
  </si>
  <si>
    <t>鄂A6LM56</t>
  </si>
  <si>
    <t>鄂A523D7</t>
  </si>
  <si>
    <t>15072756798</t>
  </si>
  <si>
    <t>鲁Q0905C</t>
  </si>
  <si>
    <t>B12A</t>
  </si>
  <si>
    <t>鄂1V78814</t>
  </si>
  <si>
    <t>豫VL76M1</t>
  </si>
  <si>
    <t>13607373840</t>
  </si>
  <si>
    <t>18672495988</t>
  </si>
  <si>
    <t>15972819068</t>
  </si>
  <si>
    <t>鄂A5Z307</t>
  </si>
  <si>
    <t>浙A3XK59</t>
  </si>
  <si>
    <t>豫BKVB57</t>
  </si>
  <si>
    <t>豫VNT899</t>
  </si>
  <si>
    <t>苏E21N67</t>
  </si>
  <si>
    <t>A6A</t>
  </si>
  <si>
    <t>18071202638</t>
  </si>
  <si>
    <t>13042716888</t>
  </si>
  <si>
    <t>2.2共142个
2.0共119个</t>
  </si>
  <si>
    <t>1133</t>
  </si>
  <si>
    <t>王进涛</t>
  </si>
  <si>
    <t>621</t>
  </si>
  <si>
    <t>苏JD808R</t>
  </si>
  <si>
    <t>豫L3U857</t>
  </si>
  <si>
    <t>皖LD5433</t>
  </si>
  <si>
    <t>鄂JNOA92</t>
  </si>
  <si>
    <t>2.1</t>
  </si>
  <si>
    <t>没提供数据不清楚</t>
  </si>
  <si>
    <t>赣AG9T35</t>
  </si>
  <si>
    <t>13337276377</t>
  </si>
  <si>
    <t>A1A</t>
  </si>
  <si>
    <t>A2A</t>
  </si>
  <si>
    <t>苏jp808R</t>
  </si>
  <si>
    <t>2.0/2.2</t>
  </si>
  <si>
    <t>扣秤8%按照4524斤结算</t>
  </si>
  <si>
    <t xml:space="preserve">肖国群 </t>
  </si>
  <si>
    <t>湘AR71U3</t>
  </si>
  <si>
    <t>B4A</t>
  </si>
  <si>
    <t>持续更新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</si>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</sst>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8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21" fillId="14" borderId="1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58" fontId="0" fillId="0" borderId="3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58" fontId="0" fillId="0" borderId="2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 wrapText="1"/>
    </xf>
    <xf numFmtId="178" fontId="0" fillId="0" borderId="5" xfId="0" applyNumberFormat="1" applyFill="1" applyBorder="1" applyAlignment="1">
      <alignment horizontal="center" vertical="center" wrapText="1"/>
    </xf>
    <xf numFmtId="58" fontId="0" fillId="0" borderId="3" xfId="0" applyNumberFormat="1" applyFill="1" applyBorder="1" applyAlignment="1">
      <alignment horizontal="center" vertical="center" wrapText="1"/>
    </xf>
    <xf numFmtId="178" fontId="0" fillId="0" borderId="6" xfId="0" applyNumberFormat="1" applyFill="1" applyBorder="1" applyAlignment="1">
      <alignment horizontal="center" vertical="center" wrapText="1"/>
    </xf>
    <xf numFmtId="178" fontId="0" fillId="0" borderId="10" xfId="0" applyNumberForma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8" fontId="0" fillId="0" borderId="3" xfId="0" applyNumberFormat="1" applyFill="1" applyBorder="1" applyAlignment="1">
      <alignment horizontal="center" vertical="center" wrapText="1"/>
    </xf>
    <xf numFmtId="178" fontId="0" fillId="0" borderId="4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58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49" fontId="0" fillId="0" borderId="3" xfId="0" applyNumberForma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9" fontId="0" fillId="0" borderId="4" xfId="0" applyNumberFormat="1" applyFill="1" applyBorder="1" applyAlignment="1">
      <alignment vertical="center" wrapText="1"/>
    </xf>
    <xf numFmtId="178" fontId="0" fillId="0" borderId="2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58" fontId="0" fillId="0" borderId="4" xfId="0" applyNumberFormat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2"/>
  <sheetViews>
    <sheetView tabSelected="1" workbookViewId="0">
      <pane ySplit="2" topLeftCell="A652" activePane="bottomLeft" state="frozen"/>
      <selection/>
      <selection pane="bottomLeft" activeCell="P713" sqref="P713"/>
    </sheetView>
  </sheetViews>
  <sheetFormatPr defaultColWidth="9" defaultRowHeight="18" customHeight="1"/>
  <cols>
    <col min="1" max="1" width="10.25" style="14" customWidth="1"/>
    <col min="2" max="2" width="11.375" style="14" customWidth="1"/>
    <col min="3" max="3" width="10.625" style="14" customWidth="1"/>
    <col min="4" max="4" width="14" style="14" customWidth="1"/>
    <col min="5" max="5" width="13.5" style="14" customWidth="1"/>
    <col min="6" max="6" width="9" style="15" customWidth="1"/>
    <col min="7" max="7" width="7.375" style="16" customWidth="1"/>
    <col min="8" max="8" width="9.75" style="14" customWidth="1"/>
    <col min="9" max="9" width="8.5" style="14" customWidth="1"/>
    <col min="10" max="10" width="10.125" style="14" customWidth="1"/>
    <col min="11" max="11" width="9.125" style="14" customWidth="1"/>
    <col min="12" max="12" width="14.125" style="16" customWidth="1"/>
    <col min="13" max="13" width="11.6666666666667" style="14" customWidth="1"/>
    <col min="14" max="14" width="13.5" style="14" customWidth="1"/>
    <col min="15" max="16384" width="9" style="14"/>
  </cols>
  <sheetData>
    <row r="1" s="11" customFormat="1" ht="28" customHeight="1" spans="1:15">
      <c r="A1" s="17" t="s">
        <v>0</v>
      </c>
      <c r="B1" s="17"/>
      <c r="C1" s="17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  <c r="O1" s="17"/>
    </row>
    <row r="2" s="12" customFormat="1" ht="32" customHeight="1" spans="1:1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6</v>
      </c>
      <c r="G2" s="21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21" t="s">
        <v>12</v>
      </c>
      <c r="M2" s="21" t="s">
        <v>13</v>
      </c>
      <c r="N2" s="19" t="s">
        <v>14</v>
      </c>
      <c r="O2" s="19" t="s">
        <v>15</v>
      </c>
    </row>
    <row r="3" s="13" customFormat="1" customHeight="1" spans="1:15">
      <c r="A3" s="22">
        <v>44993</v>
      </c>
      <c r="B3" s="23" t="s">
        <v>16</v>
      </c>
      <c r="C3" s="24" t="s">
        <v>17</v>
      </c>
      <c r="D3" s="24">
        <v>693.3</v>
      </c>
      <c r="E3" s="25">
        <f>SUM(D3:D6)</f>
        <v>4074</v>
      </c>
      <c r="F3" s="26"/>
      <c r="G3" s="27" t="s">
        <v>18</v>
      </c>
      <c r="H3" s="28">
        <v>31</v>
      </c>
      <c r="I3" s="28">
        <v>1800</v>
      </c>
      <c r="J3" s="28">
        <f>E3*H3+I3</f>
        <v>128094</v>
      </c>
      <c r="K3" s="23" t="s">
        <v>19</v>
      </c>
      <c r="L3" s="24">
        <v>15972819068</v>
      </c>
      <c r="M3" s="23" t="s">
        <v>20</v>
      </c>
      <c r="N3" s="42">
        <v>13656220326</v>
      </c>
      <c r="O3" s="28" t="s">
        <v>21</v>
      </c>
    </row>
    <row r="4" s="13" customFormat="1" customHeight="1" spans="1:15">
      <c r="A4" s="29"/>
      <c r="B4" s="29"/>
      <c r="C4" s="24" t="s">
        <v>22</v>
      </c>
      <c r="D4" s="24">
        <v>1553.3</v>
      </c>
      <c r="E4" s="30"/>
      <c r="F4" s="31"/>
      <c r="G4" s="32"/>
      <c r="H4" s="33"/>
      <c r="I4" s="33"/>
      <c r="J4" s="33"/>
      <c r="K4" s="29"/>
      <c r="L4" s="24"/>
      <c r="M4" s="29"/>
      <c r="N4" s="43"/>
      <c r="O4" s="33"/>
    </row>
    <row r="5" s="13" customFormat="1" customHeight="1" spans="1:15">
      <c r="A5" s="29"/>
      <c r="B5" s="29"/>
      <c r="C5" s="24" t="s">
        <v>23</v>
      </c>
      <c r="D5" s="24">
        <v>878</v>
      </c>
      <c r="E5" s="30"/>
      <c r="F5" s="31"/>
      <c r="G5" s="32"/>
      <c r="H5" s="33"/>
      <c r="I5" s="33"/>
      <c r="J5" s="33"/>
      <c r="K5" s="29"/>
      <c r="L5" s="24"/>
      <c r="M5" s="29"/>
      <c r="N5" s="43"/>
      <c r="O5" s="33"/>
    </row>
    <row r="6" s="13" customFormat="1" customHeight="1" spans="1:15">
      <c r="A6" s="29"/>
      <c r="B6" s="34"/>
      <c r="C6" s="24" t="s">
        <v>24</v>
      </c>
      <c r="D6" s="24">
        <v>949.4</v>
      </c>
      <c r="E6" s="30"/>
      <c r="F6" s="31"/>
      <c r="G6" s="32"/>
      <c r="H6" s="33"/>
      <c r="I6" s="33"/>
      <c r="J6" s="33"/>
      <c r="K6" s="34"/>
      <c r="L6" s="24"/>
      <c r="M6" s="34"/>
      <c r="N6" s="44"/>
      <c r="O6" s="33"/>
    </row>
    <row r="7" s="13" customFormat="1" customHeight="1" spans="1:15">
      <c r="A7" s="29"/>
      <c r="B7" s="23" t="s">
        <v>25</v>
      </c>
      <c r="C7" s="24" t="s">
        <v>26</v>
      </c>
      <c r="D7" s="24">
        <v>442</v>
      </c>
      <c r="E7" s="25">
        <f>SUM(D7:D11)</f>
        <v>3136</v>
      </c>
      <c r="F7" s="26"/>
      <c r="G7" s="27" t="s">
        <v>18</v>
      </c>
      <c r="H7" s="28">
        <v>31</v>
      </c>
      <c r="I7" s="28">
        <v>1800</v>
      </c>
      <c r="J7" s="28">
        <f>E7*H7+I7</f>
        <v>99016</v>
      </c>
      <c r="K7" s="23" t="s">
        <v>27</v>
      </c>
      <c r="L7" s="13">
        <v>15072756798</v>
      </c>
      <c r="M7" s="23" t="s">
        <v>28</v>
      </c>
      <c r="N7" s="42">
        <v>13409840285</v>
      </c>
      <c r="O7" s="28" t="s">
        <v>21</v>
      </c>
    </row>
    <row r="8" s="13" customFormat="1" customHeight="1" spans="1:15">
      <c r="A8" s="29"/>
      <c r="B8" s="29"/>
      <c r="C8" s="24" t="s">
        <v>29</v>
      </c>
      <c r="D8" s="24">
        <v>548.4</v>
      </c>
      <c r="E8" s="30"/>
      <c r="F8" s="31"/>
      <c r="G8" s="32"/>
      <c r="H8" s="33"/>
      <c r="I8" s="33"/>
      <c r="J8" s="33"/>
      <c r="K8" s="29"/>
      <c r="M8" s="29"/>
      <c r="N8" s="43"/>
      <c r="O8" s="33"/>
    </row>
    <row r="9" s="13" customFormat="1" customHeight="1" spans="1:15">
      <c r="A9" s="29"/>
      <c r="B9" s="29"/>
      <c r="C9" s="24" t="s">
        <v>30</v>
      </c>
      <c r="D9" s="24">
        <v>636.2</v>
      </c>
      <c r="E9" s="30"/>
      <c r="F9" s="31"/>
      <c r="G9" s="32"/>
      <c r="H9" s="33"/>
      <c r="I9" s="33"/>
      <c r="J9" s="33"/>
      <c r="K9" s="29"/>
      <c r="M9" s="29"/>
      <c r="N9" s="43"/>
      <c r="O9" s="33"/>
    </row>
    <row r="10" s="13" customFormat="1" customHeight="1" spans="1:15">
      <c r="A10" s="29"/>
      <c r="B10" s="29"/>
      <c r="C10" s="24" t="s">
        <v>31</v>
      </c>
      <c r="D10" s="24">
        <v>642.2</v>
      </c>
      <c r="E10" s="30"/>
      <c r="F10" s="31"/>
      <c r="G10" s="32"/>
      <c r="H10" s="33"/>
      <c r="I10" s="33"/>
      <c r="J10" s="33"/>
      <c r="K10" s="29"/>
      <c r="M10" s="29"/>
      <c r="N10" s="43"/>
      <c r="O10" s="33"/>
    </row>
    <row r="11" s="13" customFormat="1" customHeight="1" spans="1:15">
      <c r="A11" s="29"/>
      <c r="B11" s="34"/>
      <c r="C11" s="24" t="s">
        <v>32</v>
      </c>
      <c r="D11" s="24">
        <v>867.2</v>
      </c>
      <c r="E11" s="30"/>
      <c r="F11" s="31"/>
      <c r="G11" s="32"/>
      <c r="H11" s="33"/>
      <c r="I11" s="33"/>
      <c r="J11" s="33"/>
      <c r="K11" s="34"/>
      <c r="M11" s="34"/>
      <c r="N11" s="44"/>
      <c r="O11" s="33"/>
    </row>
    <row r="12" s="13" customFormat="1" customHeight="1" spans="1:15">
      <c r="A12" s="29"/>
      <c r="B12" s="23" t="s">
        <v>33</v>
      </c>
      <c r="C12" s="24" t="s">
        <v>34</v>
      </c>
      <c r="D12" s="24">
        <v>774.8</v>
      </c>
      <c r="E12" s="25">
        <f>SUM(D12:D16)</f>
        <v>3061.5</v>
      </c>
      <c r="F12" s="26"/>
      <c r="G12" s="27" t="s">
        <v>18</v>
      </c>
      <c r="H12" s="28">
        <v>31</v>
      </c>
      <c r="I12" s="28">
        <v>1800</v>
      </c>
      <c r="J12" s="28">
        <f>E12*H12+I12</f>
        <v>96706.5</v>
      </c>
      <c r="K12" s="23" t="s">
        <v>35</v>
      </c>
      <c r="L12" s="24">
        <v>18672495988</v>
      </c>
      <c r="M12" s="23" t="s">
        <v>36</v>
      </c>
      <c r="N12" s="42">
        <v>13222559195</v>
      </c>
      <c r="O12" s="28" t="s">
        <v>21</v>
      </c>
    </row>
    <row r="13" s="13" customFormat="1" customHeight="1" spans="1:15">
      <c r="A13" s="29"/>
      <c r="B13" s="29"/>
      <c r="C13" s="24" t="s">
        <v>37</v>
      </c>
      <c r="D13" s="24">
        <v>575.5</v>
      </c>
      <c r="E13" s="30"/>
      <c r="F13" s="31"/>
      <c r="G13" s="32"/>
      <c r="H13" s="33"/>
      <c r="I13" s="33"/>
      <c r="J13" s="33"/>
      <c r="K13" s="29"/>
      <c r="L13" s="24"/>
      <c r="M13" s="29"/>
      <c r="N13" s="43"/>
      <c r="O13" s="33"/>
    </row>
    <row r="14" s="13" customFormat="1" customHeight="1" spans="1:15">
      <c r="A14" s="29"/>
      <c r="B14" s="29"/>
      <c r="C14" s="24" t="s">
        <v>38</v>
      </c>
      <c r="D14" s="24">
        <v>932.8</v>
      </c>
      <c r="E14" s="30"/>
      <c r="F14" s="31"/>
      <c r="G14" s="32"/>
      <c r="H14" s="33"/>
      <c r="I14" s="33"/>
      <c r="J14" s="33"/>
      <c r="K14" s="29"/>
      <c r="L14" s="24"/>
      <c r="M14" s="29"/>
      <c r="N14" s="43"/>
      <c r="O14" s="33"/>
    </row>
    <row r="15" s="13" customFormat="1" customHeight="1" spans="1:15">
      <c r="A15" s="29"/>
      <c r="B15" s="29"/>
      <c r="C15" s="24" t="s">
        <v>39</v>
      </c>
      <c r="D15" s="24">
        <v>272.4</v>
      </c>
      <c r="E15" s="30"/>
      <c r="F15" s="31"/>
      <c r="G15" s="32"/>
      <c r="H15" s="33"/>
      <c r="I15" s="33"/>
      <c r="J15" s="33"/>
      <c r="K15" s="29"/>
      <c r="L15" s="24"/>
      <c r="M15" s="29"/>
      <c r="N15" s="43"/>
      <c r="O15" s="33"/>
    </row>
    <row r="16" s="13" customFormat="1" customHeight="1" spans="1:15">
      <c r="A16" s="34"/>
      <c r="B16" s="34"/>
      <c r="C16" s="24" t="s">
        <v>40</v>
      </c>
      <c r="D16" s="24">
        <v>506</v>
      </c>
      <c r="E16" s="30"/>
      <c r="F16" s="31"/>
      <c r="G16" s="32"/>
      <c r="H16" s="33"/>
      <c r="I16" s="33"/>
      <c r="J16" s="33"/>
      <c r="K16" s="34"/>
      <c r="L16" s="24"/>
      <c r="M16" s="34"/>
      <c r="N16" s="44"/>
      <c r="O16" s="33"/>
    </row>
    <row r="17" s="13" customFormat="1" customHeight="1" spans="1:15">
      <c r="A17" s="22">
        <v>44994</v>
      </c>
      <c r="B17" s="24" t="s">
        <v>41</v>
      </c>
      <c r="C17" s="24" t="s">
        <v>42</v>
      </c>
      <c r="D17" s="24">
        <v>169.1</v>
      </c>
      <c r="E17" s="25">
        <f>SUM(D17)</f>
        <v>169.1</v>
      </c>
      <c r="F17" s="26"/>
      <c r="G17" s="27" t="s">
        <v>18</v>
      </c>
      <c r="H17" s="28">
        <v>31</v>
      </c>
      <c r="I17" s="28">
        <v>1800</v>
      </c>
      <c r="J17" s="28">
        <f>(E18+E17)*H17+I17</f>
        <v>93281</v>
      </c>
      <c r="K17" s="24" t="s">
        <v>35</v>
      </c>
      <c r="L17" s="13">
        <v>18672495988</v>
      </c>
      <c r="M17" s="24" t="s">
        <v>36</v>
      </c>
      <c r="N17" s="24">
        <v>13222559195</v>
      </c>
      <c r="O17" s="28" t="s">
        <v>21</v>
      </c>
    </row>
    <row r="18" s="13" customFormat="1" customHeight="1" spans="1:15">
      <c r="A18" s="29"/>
      <c r="B18" s="23" t="s">
        <v>43</v>
      </c>
      <c r="C18" s="24" t="s">
        <v>26</v>
      </c>
      <c r="D18" s="24">
        <v>1040.1</v>
      </c>
      <c r="E18" s="25">
        <f>SUM(D18:D20)</f>
        <v>2781.9</v>
      </c>
      <c r="F18" s="26"/>
      <c r="G18" s="27" t="s">
        <v>18</v>
      </c>
      <c r="H18" s="33"/>
      <c r="I18" s="33"/>
      <c r="J18" s="33"/>
      <c r="K18" s="23" t="s">
        <v>35</v>
      </c>
      <c r="L18" s="24">
        <v>18672495988</v>
      </c>
      <c r="M18" s="23" t="s">
        <v>36</v>
      </c>
      <c r="N18" s="42">
        <v>13222559195</v>
      </c>
      <c r="O18" s="28" t="s">
        <v>21</v>
      </c>
    </row>
    <row r="19" s="13" customFormat="1" customHeight="1" spans="1:15">
      <c r="A19" s="29"/>
      <c r="B19" s="29"/>
      <c r="C19" s="24" t="s">
        <v>29</v>
      </c>
      <c r="D19" s="24">
        <v>983.1</v>
      </c>
      <c r="E19" s="30"/>
      <c r="F19" s="31"/>
      <c r="G19" s="32"/>
      <c r="H19" s="33"/>
      <c r="I19" s="33"/>
      <c r="J19" s="33"/>
      <c r="K19" s="29"/>
      <c r="L19" s="24"/>
      <c r="M19" s="29"/>
      <c r="N19" s="43"/>
      <c r="O19" s="33"/>
    </row>
    <row r="20" s="13" customFormat="1" customHeight="1" spans="1:15">
      <c r="A20" s="29"/>
      <c r="B20" s="34"/>
      <c r="C20" s="24" t="s">
        <v>30</v>
      </c>
      <c r="D20" s="24">
        <v>758.7</v>
      </c>
      <c r="E20" s="30"/>
      <c r="F20" s="31"/>
      <c r="G20" s="32"/>
      <c r="H20" s="33"/>
      <c r="I20" s="33"/>
      <c r="J20" s="33"/>
      <c r="K20" s="34"/>
      <c r="L20" s="24"/>
      <c r="M20" s="34"/>
      <c r="N20" s="44"/>
      <c r="O20" s="33"/>
    </row>
    <row r="21" s="13" customFormat="1" customHeight="1" spans="1:15">
      <c r="A21" s="29"/>
      <c r="B21" s="23" t="s">
        <v>33</v>
      </c>
      <c r="C21" s="24" t="s">
        <v>39</v>
      </c>
      <c r="D21" s="24">
        <v>152</v>
      </c>
      <c r="E21" s="25">
        <f>SUM(D21:D23)</f>
        <v>1697.8</v>
      </c>
      <c r="F21" s="26"/>
      <c r="G21" s="27" t="s">
        <v>18</v>
      </c>
      <c r="H21" s="28">
        <v>31</v>
      </c>
      <c r="I21" s="28">
        <v>1800</v>
      </c>
      <c r="J21" s="28">
        <f>(E21+E24+E26)*H21+I21</f>
        <v>245150</v>
      </c>
      <c r="K21" s="23" t="s">
        <v>19</v>
      </c>
      <c r="L21" s="24">
        <v>15972819068</v>
      </c>
      <c r="M21" s="23" t="s">
        <v>44</v>
      </c>
      <c r="N21" s="42">
        <v>13656220326</v>
      </c>
      <c r="O21" s="28" t="s">
        <v>21</v>
      </c>
    </row>
    <row r="22" s="13" customFormat="1" customHeight="1" spans="1:15">
      <c r="A22" s="29"/>
      <c r="B22" s="29"/>
      <c r="C22" s="24" t="s">
        <v>45</v>
      </c>
      <c r="D22" s="24">
        <v>814.4</v>
      </c>
      <c r="E22" s="30"/>
      <c r="F22" s="31"/>
      <c r="G22" s="32"/>
      <c r="H22" s="33"/>
      <c r="I22" s="33"/>
      <c r="J22" s="33"/>
      <c r="K22" s="29"/>
      <c r="L22" s="24"/>
      <c r="M22" s="29"/>
      <c r="N22" s="43"/>
      <c r="O22" s="33"/>
    </row>
    <row r="23" s="13" customFormat="1" customHeight="1" spans="1:15">
      <c r="A23" s="29"/>
      <c r="B23" s="34"/>
      <c r="C23" s="24" t="s">
        <v>46</v>
      </c>
      <c r="D23" s="24">
        <v>731.4</v>
      </c>
      <c r="E23" s="30"/>
      <c r="F23" s="31"/>
      <c r="G23" s="32"/>
      <c r="H23" s="33"/>
      <c r="I23" s="33"/>
      <c r="J23" s="33"/>
      <c r="K23" s="34"/>
      <c r="L23" s="24"/>
      <c r="M23" s="34"/>
      <c r="N23" s="44"/>
      <c r="O23" s="33"/>
    </row>
    <row r="24" s="13" customFormat="1" customHeight="1" spans="1:15">
      <c r="A24" s="29"/>
      <c r="B24" s="23" t="s">
        <v>47</v>
      </c>
      <c r="C24" s="24" t="s">
        <v>24</v>
      </c>
      <c r="D24" s="24">
        <v>845</v>
      </c>
      <c r="E24" s="25">
        <f>SUM(D24:D25)</f>
        <v>1837.2</v>
      </c>
      <c r="F24" s="26"/>
      <c r="G24" s="27" t="s">
        <v>18</v>
      </c>
      <c r="H24" s="33"/>
      <c r="I24" s="33"/>
      <c r="J24" s="33"/>
      <c r="K24" s="23" t="s">
        <v>19</v>
      </c>
      <c r="L24" s="13">
        <v>15972819068</v>
      </c>
      <c r="M24" s="23" t="s">
        <v>44</v>
      </c>
      <c r="N24" s="42">
        <v>13656220326</v>
      </c>
      <c r="O24" s="28" t="s">
        <v>21</v>
      </c>
    </row>
    <row r="25" s="13" customFormat="1" customHeight="1" spans="1:15">
      <c r="A25" s="29"/>
      <c r="B25" s="34"/>
      <c r="C25" s="24" t="s">
        <v>23</v>
      </c>
      <c r="D25" s="24">
        <v>992.2</v>
      </c>
      <c r="E25" s="30"/>
      <c r="F25" s="31"/>
      <c r="G25" s="32"/>
      <c r="H25" s="33"/>
      <c r="I25" s="33"/>
      <c r="J25" s="33"/>
      <c r="K25" s="34"/>
      <c r="M25" s="34"/>
      <c r="N25" s="44"/>
      <c r="O25" s="33"/>
    </row>
    <row r="26" s="13" customFormat="1" customHeight="1" spans="1:15">
      <c r="A26" s="29"/>
      <c r="B26" s="23" t="s">
        <v>48</v>
      </c>
      <c r="C26" s="24" t="s">
        <v>32</v>
      </c>
      <c r="D26" s="24">
        <v>1025.9</v>
      </c>
      <c r="E26" s="25">
        <f>SUM(D26:D30)</f>
        <v>4315</v>
      </c>
      <c r="F26" s="26"/>
      <c r="G26" s="27" t="s">
        <v>49</v>
      </c>
      <c r="H26" s="33"/>
      <c r="I26" s="33"/>
      <c r="J26" s="33"/>
      <c r="K26" s="23" t="s">
        <v>19</v>
      </c>
      <c r="L26" s="24">
        <v>15972819068</v>
      </c>
      <c r="M26" s="23" t="s">
        <v>20</v>
      </c>
      <c r="N26" s="42">
        <v>13656220326</v>
      </c>
      <c r="O26" s="28" t="s">
        <v>21</v>
      </c>
    </row>
    <row r="27" s="13" customFormat="1" customHeight="1" spans="1:15">
      <c r="A27" s="29"/>
      <c r="B27" s="29"/>
      <c r="C27" s="24" t="s">
        <v>50</v>
      </c>
      <c r="D27" s="24">
        <v>741.3</v>
      </c>
      <c r="E27" s="30"/>
      <c r="F27" s="31"/>
      <c r="G27" s="32"/>
      <c r="H27" s="33"/>
      <c r="I27" s="33"/>
      <c r="J27" s="33"/>
      <c r="K27" s="29"/>
      <c r="L27" s="24"/>
      <c r="M27" s="29"/>
      <c r="N27" s="43"/>
      <c r="O27" s="33"/>
    </row>
    <row r="28" s="13" customFormat="1" customHeight="1" spans="1:15">
      <c r="A28" s="29"/>
      <c r="B28" s="29"/>
      <c r="C28" s="24" t="s">
        <v>51</v>
      </c>
      <c r="D28" s="24">
        <v>829.4</v>
      </c>
      <c r="E28" s="30"/>
      <c r="F28" s="31"/>
      <c r="G28" s="32"/>
      <c r="H28" s="33"/>
      <c r="I28" s="33"/>
      <c r="J28" s="33"/>
      <c r="K28" s="29"/>
      <c r="L28" s="24"/>
      <c r="M28" s="29"/>
      <c r="N28" s="43"/>
      <c r="O28" s="33"/>
    </row>
    <row r="29" s="13" customFormat="1" customHeight="1" spans="1:15">
      <c r="A29" s="29"/>
      <c r="B29" s="29"/>
      <c r="C29" s="24" t="s">
        <v>52</v>
      </c>
      <c r="D29" s="24">
        <v>829.3</v>
      </c>
      <c r="E29" s="30"/>
      <c r="F29" s="31"/>
      <c r="G29" s="32"/>
      <c r="H29" s="33"/>
      <c r="I29" s="33"/>
      <c r="J29" s="33"/>
      <c r="K29" s="29"/>
      <c r="L29" s="24"/>
      <c r="M29" s="29"/>
      <c r="N29" s="43"/>
      <c r="O29" s="33"/>
    </row>
    <row r="30" s="13" customFormat="1" customHeight="1" spans="1:15">
      <c r="A30" s="29"/>
      <c r="B30" s="34"/>
      <c r="C30" s="24" t="s">
        <v>53</v>
      </c>
      <c r="D30" s="24">
        <v>889.1</v>
      </c>
      <c r="E30" s="30"/>
      <c r="F30" s="31"/>
      <c r="G30" s="32"/>
      <c r="H30" s="33"/>
      <c r="I30" s="33"/>
      <c r="J30" s="33"/>
      <c r="K30" s="34"/>
      <c r="L30" s="24"/>
      <c r="M30" s="34"/>
      <c r="N30" s="44"/>
      <c r="O30" s="33"/>
    </row>
    <row r="31" s="13" customFormat="1" customHeight="1" spans="1:15">
      <c r="A31" s="34"/>
      <c r="B31" s="24" t="s">
        <v>41</v>
      </c>
      <c r="C31" s="24" t="s">
        <v>54</v>
      </c>
      <c r="D31" s="24">
        <v>306</v>
      </c>
      <c r="E31" s="25">
        <f>SUM(D31)</f>
        <v>306</v>
      </c>
      <c r="F31" s="26"/>
      <c r="G31" s="27" t="s">
        <v>18</v>
      </c>
      <c r="H31" s="28">
        <v>32</v>
      </c>
      <c r="I31" s="28">
        <v>0</v>
      </c>
      <c r="J31" s="28">
        <f>E31*H31</f>
        <v>9792</v>
      </c>
      <c r="K31" s="24" t="s">
        <v>55</v>
      </c>
      <c r="L31" s="24">
        <v>13965184499</v>
      </c>
      <c r="M31" s="24"/>
      <c r="N31" s="24">
        <v>13965184499</v>
      </c>
      <c r="O31" s="28" t="s">
        <v>56</v>
      </c>
    </row>
    <row r="32" s="13" customFormat="1" customHeight="1" spans="1:15">
      <c r="A32" s="22">
        <v>44995</v>
      </c>
      <c r="B32" s="23" t="s">
        <v>57</v>
      </c>
      <c r="C32" s="24" t="s">
        <v>54</v>
      </c>
      <c r="D32" s="24">
        <v>1307.1</v>
      </c>
      <c r="E32" s="25">
        <f>SUM(D32:D34)</f>
        <v>3048.8</v>
      </c>
      <c r="F32" s="26"/>
      <c r="G32" s="27" t="s">
        <v>58</v>
      </c>
      <c r="H32" s="28">
        <v>26</v>
      </c>
      <c r="I32" s="28">
        <v>1800</v>
      </c>
      <c r="J32" s="28">
        <f>E32*H32+I32</f>
        <v>81068.8</v>
      </c>
      <c r="K32" s="23" t="s">
        <v>27</v>
      </c>
      <c r="L32" s="24">
        <v>15072756798</v>
      </c>
      <c r="M32" s="23" t="s">
        <v>36</v>
      </c>
      <c r="N32" s="42">
        <v>13409840185</v>
      </c>
      <c r="O32" s="42" t="s">
        <v>21</v>
      </c>
    </row>
    <row r="33" s="13" customFormat="1" customHeight="1" spans="1:15">
      <c r="A33" s="35"/>
      <c r="B33" s="29"/>
      <c r="C33" s="24" t="s">
        <v>59</v>
      </c>
      <c r="D33" s="24">
        <v>519.4</v>
      </c>
      <c r="E33" s="30"/>
      <c r="F33" s="31"/>
      <c r="G33" s="32"/>
      <c r="H33" s="33"/>
      <c r="I33" s="33"/>
      <c r="J33" s="33"/>
      <c r="K33" s="29"/>
      <c r="L33" s="24"/>
      <c r="M33" s="29"/>
      <c r="N33" s="43"/>
      <c r="O33" s="43"/>
    </row>
    <row r="34" s="13" customFormat="1" customHeight="1" spans="1:15">
      <c r="A34" s="35"/>
      <c r="B34" s="34"/>
      <c r="C34" s="24" t="s">
        <v>17</v>
      </c>
      <c r="D34" s="24">
        <v>1222.3</v>
      </c>
      <c r="E34" s="30"/>
      <c r="F34" s="31"/>
      <c r="G34" s="32"/>
      <c r="H34" s="33"/>
      <c r="I34" s="33"/>
      <c r="J34" s="33"/>
      <c r="K34" s="34"/>
      <c r="L34" s="24"/>
      <c r="M34" s="34"/>
      <c r="N34" s="44"/>
      <c r="O34" s="44"/>
    </row>
    <row r="35" s="13" customFormat="1" customHeight="1" spans="1:15">
      <c r="A35" s="35"/>
      <c r="B35" s="23" t="s">
        <v>60</v>
      </c>
      <c r="C35" s="24" t="s">
        <v>61</v>
      </c>
      <c r="D35" s="24">
        <v>822.4</v>
      </c>
      <c r="E35" s="25">
        <f>SUM(D35:D38)</f>
        <v>3275</v>
      </c>
      <c r="F35" s="26"/>
      <c r="G35" s="27" t="s">
        <v>62</v>
      </c>
      <c r="H35" s="28">
        <v>26</v>
      </c>
      <c r="I35" s="28">
        <v>1800</v>
      </c>
      <c r="J35" s="28">
        <f>E35*H35+I35</f>
        <v>86950</v>
      </c>
      <c r="K35" s="23" t="s">
        <v>63</v>
      </c>
      <c r="L35" s="24">
        <v>15171322991</v>
      </c>
      <c r="M35" s="23" t="s">
        <v>64</v>
      </c>
      <c r="N35" s="23">
        <v>15171322991</v>
      </c>
      <c r="O35" s="23" t="s">
        <v>21</v>
      </c>
    </row>
    <row r="36" s="13" customFormat="1" customHeight="1" spans="1:15">
      <c r="A36" s="35"/>
      <c r="B36" s="29"/>
      <c r="C36" s="24" t="s">
        <v>65</v>
      </c>
      <c r="D36" s="24">
        <v>625</v>
      </c>
      <c r="E36" s="30"/>
      <c r="F36" s="31"/>
      <c r="G36" s="32"/>
      <c r="H36" s="33"/>
      <c r="I36" s="33"/>
      <c r="J36" s="33"/>
      <c r="K36" s="29"/>
      <c r="L36" s="24"/>
      <c r="M36" s="29"/>
      <c r="N36" s="29"/>
      <c r="O36" s="29"/>
    </row>
    <row r="37" s="13" customFormat="1" customHeight="1" spans="1:15">
      <c r="A37" s="35"/>
      <c r="B37" s="29"/>
      <c r="C37" s="24" t="s">
        <v>66</v>
      </c>
      <c r="D37" s="24">
        <v>867</v>
      </c>
      <c r="E37" s="30"/>
      <c r="F37" s="31"/>
      <c r="G37" s="32"/>
      <c r="H37" s="33"/>
      <c r="I37" s="33"/>
      <c r="J37" s="33"/>
      <c r="K37" s="29"/>
      <c r="L37" s="24"/>
      <c r="M37" s="29"/>
      <c r="N37" s="29"/>
      <c r="O37" s="29"/>
    </row>
    <row r="38" s="13" customFormat="1" customHeight="1" spans="1:15">
      <c r="A38" s="35"/>
      <c r="B38" s="34"/>
      <c r="C38" s="24" t="s">
        <v>17</v>
      </c>
      <c r="D38" s="24">
        <v>960.6</v>
      </c>
      <c r="E38" s="30"/>
      <c r="F38" s="31"/>
      <c r="G38" s="32"/>
      <c r="H38" s="33"/>
      <c r="I38" s="33"/>
      <c r="J38" s="33"/>
      <c r="K38" s="34"/>
      <c r="L38" s="24"/>
      <c r="M38" s="34"/>
      <c r="N38" s="34"/>
      <c r="O38" s="34"/>
    </row>
    <row r="39" s="13" customFormat="1" customHeight="1" spans="1:15">
      <c r="A39" s="35"/>
      <c r="B39" s="23" t="s">
        <v>67</v>
      </c>
      <c r="C39" s="24" t="s">
        <v>68</v>
      </c>
      <c r="D39" s="24">
        <v>847.5</v>
      </c>
      <c r="E39" s="25">
        <f>SUM(D39:D40)</f>
        <v>1606.2</v>
      </c>
      <c r="F39" s="26"/>
      <c r="G39" s="27" t="s">
        <v>18</v>
      </c>
      <c r="H39" s="28">
        <v>26</v>
      </c>
      <c r="I39" s="28">
        <v>1800</v>
      </c>
      <c r="J39" s="28">
        <f>(E39+E41)*H39+I39</f>
        <v>83622</v>
      </c>
      <c r="K39" s="23" t="s">
        <v>35</v>
      </c>
      <c r="L39" s="13">
        <v>18672495988</v>
      </c>
      <c r="M39" s="23" t="s">
        <v>36</v>
      </c>
      <c r="N39" s="42">
        <v>13656220326</v>
      </c>
      <c r="O39" s="42" t="s">
        <v>21</v>
      </c>
    </row>
    <row r="40" s="13" customFormat="1" customHeight="1" spans="1:15">
      <c r="A40" s="35"/>
      <c r="B40" s="34"/>
      <c r="C40" s="24" t="s">
        <v>69</v>
      </c>
      <c r="D40" s="24">
        <v>758.7</v>
      </c>
      <c r="E40" s="30"/>
      <c r="F40" s="31"/>
      <c r="G40" s="32"/>
      <c r="H40" s="33"/>
      <c r="I40" s="33"/>
      <c r="J40" s="33"/>
      <c r="K40" s="34"/>
      <c r="M40" s="34"/>
      <c r="N40" s="44"/>
      <c r="O40" s="44"/>
    </row>
    <row r="41" s="13" customFormat="1" customHeight="1" spans="1:15">
      <c r="A41" s="35"/>
      <c r="B41" s="23" t="s">
        <v>70</v>
      </c>
      <c r="C41" s="24" t="s">
        <v>71</v>
      </c>
      <c r="D41" s="24">
        <v>1028.2</v>
      </c>
      <c r="E41" s="25">
        <f>SUM(D41:D42)</f>
        <v>1540.8</v>
      </c>
      <c r="F41" s="26"/>
      <c r="G41" s="27" t="s">
        <v>18</v>
      </c>
      <c r="H41" s="33"/>
      <c r="I41" s="33"/>
      <c r="J41" s="33"/>
      <c r="K41" s="23" t="s">
        <v>35</v>
      </c>
      <c r="L41" s="24">
        <v>18672495988</v>
      </c>
      <c r="M41" s="23" t="s">
        <v>36</v>
      </c>
      <c r="N41" s="42">
        <v>13656220326</v>
      </c>
      <c r="O41" s="42" t="s">
        <v>21</v>
      </c>
    </row>
    <row r="42" s="13" customFormat="1" customHeight="1" spans="1:15">
      <c r="A42" s="35"/>
      <c r="B42" s="34"/>
      <c r="C42" s="24" t="s">
        <v>72</v>
      </c>
      <c r="D42" s="24">
        <v>512.6</v>
      </c>
      <c r="E42" s="30"/>
      <c r="F42" s="31"/>
      <c r="G42" s="32"/>
      <c r="H42" s="33"/>
      <c r="I42" s="33"/>
      <c r="J42" s="33"/>
      <c r="K42" s="34"/>
      <c r="L42" s="24"/>
      <c r="M42" s="34"/>
      <c r="N42" s="44"/>
      <c r="O42" s="44"/>
    </row>
    <row r="43" s="13" customFormat="1" customHeight="1" spans="1:15">
      <c r="A43" s="35"/>
      <c r="B43" s="23" t="s">
        <v>73</v>
      </c>
      <c r="C43" s="24" t="s">
        <v>66</v>
      </c>
      <c r="D43" s="24">
        <v>718.4</v>
      </c>
      <c r="E43" s="25">
        <f>SUM(D43:D47)</f>
        <v>3390.4</v>
      </c>
      <c r="F43" s="26"/>
      <c r="G43" s="27" t="s">
        <v>62</v>
      </c>
      <c r="H43" s="28">
        <v>26</v>
      </c>
      <c r="I43" s="28">
        <v>1800</v>
      </c>
      <c r="J43" s="28">
        <f>E43*H43+I43</f>
        <v>89950.4</v>
      </c>
      <c r="K43" s="23" t="s">
        <v>74</v>
      </c>
      <c r="L43" s="23">
        <v>13042716888</v>
      </c>
      <c r="M43" s="23" t="s">
        <v>75</v>
      </c>
      <c r="N43" s="42">
        <v>18015117637</v>
      </c>
      <c r="O43" s="42" t="s">
        <v>21</v>
      </c>
    </row>
    <row r="44" s="13" customFormat="1" customHeight="1" spans="1:15">
      <c r="A44" s="35"/>
      <c r="B44" s="29"/>
      <c r="C44" s="24" t="s">
        <v>76</v>
      </c>
      <c r="D44" s="24">
        <v>858.4</v>
      </c>
      <c r="E44" s="30"/>
      <c r="F44" s="31"/>
      <c r="G44" s="32"/>
      <c r="H44" s="33"/>
      <c r="I44" s="33"/>
      <c r="J44" s="33"/>
      <c r="K44" s="29"/>
      <c r="L44" s="29"/>
      <c r="M44" s="29"/>
      <c r="N44" s="43"/>
      <c r="O44" s="43"/>
    </row>
    <row r="45" s="13" customFormat="1" customHeight="1" spans="1:15">
      <c r="A45" s="35"/>
      <c r="B45" s="29"/>
      <c r="C45" s="24" t="s">
        <v>77</v>
      </c>
      <c r="D45" s="24">
        <v>403.6</v>
      </c>
      <c r="E45" s="30"/>
      <c r="F45" s="31"/>
      <c r="G45" s="32"/>
      <c r="H45" s="33"/>
      <c r="I45" s="33"/>
      <c r="J45" s="33"/>
      <c r="K45" s="29"/>
      <c r="L45" s="29"/>
      <c r="M45" s="29"/>
      <c r="N45" s="43"/>
      <c r="O45" s="43"/>
    </row>
    <row r="46" s="13" customFormat="1" customHeight="1" spans="1:15">
      <c r="A46" s="35"/>
      <c r="B46" s="29"/>
      <c r="C46" s="24" t="s">
        <v>78</v>
      </c>
      <c r="D46" s="24">
        <v>885.6</v>
      </c>
      <c r="E46" s="30"/>
      <c r="F46" s="31"/>
      <c r="G46" s="32"/>
      <c r="H46" s="33"/>
      <c r="I46" s="33"/>
      <c r="J46" s="33"/>
      <c r="K46" s="29"/>
      <c r="L46" s="29"/>
      <c r="M46" s="29"/>
      <c r="N46" s="43"/>
      <c r="O46" s="43"/>
    </row>
    <row r="47" s="13" customFormat="1" customHeight="1" spans="1:15">
      <c r="A47" s="35"/>
      <c r="B47" s="34"/>
      <c r="C47" s="24" t="s">
        <v>79</v>
      </c>
      <c r="D47" s="24">
        <v>524.4</v>
      </c>
      <c r="E47" s="30"/>
      <c r="F47" s="31"/>
      <c r="G47" s="32"/>
      <c r="H47" s="33"/>
      <c r="I47" s="33"/>
      <c r="J47" s="33"/>
      <c r="K47" s="34"/>
      <c r="L47" s="34"/>
      <c r="M47" s="34"/>
      <c r="N47" s="44"/>
      <c r="O47" s="43"/>
    </row>
    <row r="48" s="13" customFormat="1" customHeight="1" spans="1:15">
      <c r="A48" s="22">
        <v>44996</v>
      </c>
      <c r="B48" s="23" t="s">
        <v>43</v>
      </c>
      <c r="C48" s="24" t="s">
        <v>31</v>
      </c>
      <c r="D48" s="24">
        <v>707</v>
      </c>
      <c r="E48" s="25">
        <f>SUM(D48:D51)</f>
        <v>2788</v>
      </c>
      <c r="F48" s="36"/>
      <c r="G48" s="37" t="s">
        <v>58</v>
      </c>
      <c r="H48" s="38">
        <v>23</v>
      </c>
      <c r="I48" s="28">
        <v>1800</v>
      </c>
      <c r="J48" s="38">
        <f>E48*H48+I48</f>
        <v>65924</v>
      </c>
      <c r="K48" s="23" t="s">
        <v>27</v>
      </c>
      <c r="L48" s="24">
        <v>15072756798</v>
      </c>
      <c r="M48" s="23" t="s">
        <v>80</v>
      </c>
      <c r="N48" s="42">
        <v>13409840185</v>
      </c>
      <c r="O48" s="28" t="s">
        <v>21</v>
      </c>
    </row>
    <row r="49" s="13" customFormat="1" customHeight="1" spans="1:15">
      <c r="A49" s="29"/>
      <c r="B49" s="29"/>
      <c r="C49" s="24" t="s">
        <v>32</v>
      </c>
      <c r="D49" s="24">
        <v>712.2</v>
      </c>
      <c r="E49" s="30"/>
      <c r="F49" s="36"/>
      <c r="G49" s="37"/>
      <c r="H49" s="38"/>
      <c r="I49" s="33"/>
      <c r="J49" s="38"/>
      <c r="K49" s="29"/>
      <c r="L49" s="24"/>
      <c r="M49" s="29"/>
      <c r="N49" s="43"/>
      <c r="O49" s="33"/>
    </row>
    <row r="50" s="13" customFormat="1" customHeight="1" spans="1:15">
      <c r="A50" s="29"/>
      <c r="B50" s="29"/>
      <c r="C50" s="24" t="s">
        <v>42</v>
      </c>
      <c r="D50" s="24">
        <v>611.6</v>
      </c>
      <c r="E50" s="30"/>
      <c r="F50" s="36"/>
      <c r="G50" s="37"/>
      <c r="H50" s="38"/>
      <c r="I50" s="33"/>
      <c r="J50" s="38"/>
      <c r="K50" s="29"/>
      <c r="L50" s="24"/>
      <c r="M50" s="29"/>
      <c r="N50" s="43"/>
      <c r="O50" s="33"/>
    </row>
    <row r="51" s="13" customFormat="1" customHeight="1" spans="1:15">
      <c r="A51" s="29"/>
      <c r="B51" s="29"/>
      <c r="C51" s="24" t="s">
        <v>81</v>
      </c>
      <c r="D51" s="24">
        <v>757.2</v>
      </c>
      <c r="E51" s="30"/>
      <c r="F51" s="36"/>
      <c r="G51" s="37"/>
      <c r="H51" s="38"/>
      <c r="I51" s="33"/>
      <c r="J51" s="38"/>
      <c r="K51" s="34"/>
      <c r="L51" s="24"/>
      <c r="M51" s="34"/>
      <c r="N51" s="44"/>
      <c r="O51" s="33"/>
    </row>
    <row r="52" s="13" customFormat="1" customHeight="1" spans="1:15">
      <c r="A52" s="29"/>
      <c r="B52" s="29"/>
      <c r="C52" s="24" t="s">
        <v>82</v>
      </c>
      <c r="D52" s="24">
        <v>902.2</v>
      </c>
      <c r="E52" s="38">
        <f>SUM(D52:D55)</f>
        <v>3248</v>
      </c>
      <c r="F52" s="39"/>
      <c r="G52" s="37" t="s">
        <v>58</v>
      </c>
      <c r="H52" s="38">
        <v>23</v>
      </c>
      <c r="I52" s="28">
        <v>1800</v>
      </c>
      <c r="J52" s="38">
        <f>E52*H52+I52</f>
        <v>76504</v>
      </c>
      <c r="K52" s="23" t="s">
        <v>19</v>
      </c>
      <c r="L52" s="24">
        <v>15972819068</v>
      </c>
      <c r="M52" s="23" t="s">
        <v>20</v>
      </c>
      <c r="N52" s="42">
        <v>13656220326</v>
      </c>
      <c r="O52" s="28" t="s">
        <v>21</v>
      </c>
    </row>
    <row r="53" s="13" customFormat="1" customHeight="1" spans="1:15">
      <c r="A53" s="29"/>
      <c r="B53" s="29"/>
      <c r="C53" s="24" t="s">
        <v>54</v>
      </c>
      <c r="D53" s="24">
        <v>1007.8</v>
      </c>
      <c r="E53" s="38"/>
      <c r="F53" s="40"/>
      <c r="G53" s="37"/>
      <c r="H53" s="38"/>
      <c r="I53" s="33"/>
      <c r="J53" s="38"/>
      <c r="K53" s="29"/>
      <c r="L53" s="24"/>
      <c r="M53" s="29"/>
      <c r="N53" s="43"/>
      <c r="O53" s="33"/>
    </row>
    <row r="54" s="13" customFormat="1" customHeight="1" spans="1:15">
      <c r="A54" s="29"/>
      <c r="B54" s="29"/>
      <c r="C54" s="24" t="s">
        <v>61</v>
      </c>
      <c r="D54" s="24">
        <v>879.2</v>
      </c>
      <c r="E54" s="38"/>
      <c r="F54" s="40"/>
      <c r="G54" s="37"/>
      <c r="H54" s="38"/>
      <c r="I54" s="33"/>
      <c r="J54" s="38"/>
      <c r="K54" s="29"/>
      <c r="L54" s="24"/>
      <c r="M54" s="29"/>
      <c r="N54" s="43"/>
      <c r="O54" s="33"/>
    </row>
    <row r="55" s="13" customFormat="1" customHeight="1" spans="1:15">
      <c r="A55" s="29"/>
      <c r="B55" s="34"/>
      <c r="C55" s="24" t="s">
        <v>81</v>
      </c>
      <c r="D55" s="24">
        <v>458.8</v>
      </c>
      <c r="E55" s="38"/>
      <c r="F55" s="41"/>
      <c r="G55" s="37"/>
      <c r="H55" s="38"/>
      <c r="I55" s="33"/>
      <c r="J55" s="38"/>
      <c r="K55" s="34"/>
      <c r="L55" s="24"/>
      <c r="M55" s="34"/>
      <c r="N55" s="44"/>
      <c r="O55" s="33"/>
    </row>
    <row r="56" s="13" customFormat="1" customHeight="1" spans="1:15">
      <c r="A56" s="29"/>
      <c r="B56" s="23" t="s">
        <v>83</v>
      </c>
      <c r="C56" s="24" t="s">
        <v>84</v>
      </c>
      <c r="D56" s="24">
        <v>1477.2</v>
      </c>
      <c r="E56" s="25">
        <f>SUM(D56:D57)</f>
        <v>2383.4</v>
      </c>
      <c r="F56" s="26"/>
      <c r="G56" s="27" t="s">
        <v>18</v>
      </c>
      <c r="H56" s="28">
        <v>23</v>
      </c>
      <c r="I56" s="28">
        <v>1800</v>
      </c>
      <c r="J56" s="28">
        <f>E56*H56+I56</f>
        <v>56618.2</v>
      </c>
      <c r="K56" s="23" t="s">
        <v>35</v>
      </c>
      <c r="L56" s="24">
        <v>18672495988</v>
      </c>
      <c r="M56" s="23" t="s">
        <v>36</v>
      </c>
      <c r="N56" s="42">
        <v>13656220326</v>
      </c>
      <c r="O56" s="28" t="s">
        <v>21</v>
      </c>
    </row>
    <row r="57" s="13" customFormat="1" customHeight="1" spans="1:15">
      <c r="A57" s="29"/>
      <c r="B57" s="34"/>
      <c r="C57" s="24" t="s">
        <v>85</v>
      </c>
      <c r="D57" s="24">
        <v>906.2</v>
      </c>
      <c r="E57" s="30"/>
      <c r="F57" s="31"/>
      <c r="G57" s="32"/>
      <c r="H57" s="33"/>
      <c r="I57" s="33"/>
      <c r="J57" s="33"/>
      <c r="K57" s="34"/>
      <c r="L57" s="24"/>
      <c r="M57" s="34"/>
      <c r="N57" s="44"/>
      <c r="O57" s="33"/>
    </row>
    <row r="58" s="13" customFormat="1" customHeight="1" spans="1:15">
      <c r="A58" s="29"/>
      <c r="B58" s="23" t="s">
        <v>86</v>
      </c>
      <c r="C58" s="24" t="s">
        <v>77</v>
      </c>
      <c r="D58" s="24">
        <v>1195.2</v>
      </c>
      <c r="E58" s="25">
        <f>SUM(D58:D61)</f>
        <v>3401</v>
      </c>
      <c r="F58" s="26"/>
      <c r="G58" s="27" t="s">
        <v>62</v>
      </c>
      <c r="H58" s="28">
        <v>23</v>
      </c>
      <c r="I58" s="28">
        <v>1800</v>
      </c>
      <c r="J58" s="28">
        <f>E58*H58+I58</f>
        <v>80023</v>
      </c>
      <c r="K58" s="23" t="s">
        <v>74</v>
      </c>
      <c r="L58" s="24">
        <v>13042716888</v>
      </c>
      <c r="M58" s="23" t="s">
        <v>87</v>
      </c>
      <c r="N58" s="42">
        <v>13656220326</v>
      </c>
      <c r="O58" s="42" t="s">
        <v>21</v>
      </c>
    </row>
    <row r="59" s="13" customFormat="1" customHeight="1" spans="1:15">
      <c r="A59" s="29"/>
      <c r="B59" s="29"/>
      <c r="C59" s="24" t="s">
        <v>42</v>
      </c>
      <c r="D59" s="24">
        <v>803.4</v>
      </c>
      <c r="E59" s="30"/>
      <c r="F59" s="31"/>
      <c r="G59" s="32"/>
      <c r="H59" s="33"/>
      <c r="I59" s="33"/>
      <c r="J59" s="33"/>
      <c r="K59" s="29"/>
      <c r="L59" s="24"/>
      <c r="M59" s="29"/>
      <c r="N59" s="43"/>
      <c r="O59" s="43"/>
    </row>
    <row r="60" s="13" customFormat="1" customHeight="1" spans="1:15">
      <c r="A60" s="29"/>
      <c r="B60" s="29"/>
      <c r="C60" s="24" t="s">
        <v>76</v>
      </c>
      <c r="D60" s="24">
        <v>806.6</v>
      </c>
      <c r="E60" s="30"/>
      <c r="F60" s="31"/>
      <c r="G60" s="32"/>
      <c r="H60" s="33"/>
      <c r="I60" s="33"/>
      <c r="J60" s="33"/>
      <c r="K60" s="29"/>
      <c r="L60" s="24"/>
      <c r="M60" s="29"/>
      <c r="N60" s="43"/>
      <c r="O60" s="43"/>
    </row>
    <row r="61" s="13" customFormat="1" customHeight="1" spans="1:15">
      <c r="A61" s="29"/>
      <c r="B61" s="34"/>
      <c r="C61" s="24" t="s">
        <v>88</v>
      </c>
      <c r="D61" s="24">
        <v>595.8</v>
      </c>
      <c r="E61" s="30"/>
      <c r="F61" s="31"/>
      <c r="G61" s="32"/>
      <c r="H61" s="33"/>
      <c r="I61" s="33"/>
      <c r="J61" s="33"/>
      <c r="K61" s="34"/>
      <c r="L61" s="24"/>
      <c r="M61" s="34"/>
      <c r="N61" s="44"/>
      <c r="O61" s="44"/>
    </row>
    <row r="62" s="13" customFormat="1" customHeight="1" spans="1:15">
      <c r="A62" s="29"/>
      <c r="B62" s="23" t="s">
        <v>89</v>
      </c>
      <c r="C62" s="24" t="s">
        <v>90</v>
      </c>
      <c r="D62" s="24">
        <v>852.4</v>
      </c>
      <c r="E62" s="25">
        <f>SUM(D62:D65)</f>
        <v>3174.8</v>
      </c>
      <c r="F62" s="26"/>
      <c r="G62" s="27" t="s">
        <v>62</v>
      </c>
      <c r="H62" s="28">
        <v>23</v>
      </c>
      <c r="I62" s="28">
        <v>1800</v>
      </c>
      <c r="J62" s="28">
        <f>E62*H62+I62</f>
        <v>74820.4</v>
      </c>
      <c r="K62" s="23" t="s">
        <v>35</v>
      </c>
      <c r="L62" s="23">
        <v>18672495988</v>
      </c>
      <c r="M62" s="23" t="s">
        <v>91</v>
      </c>
      <c r="N62" s="42">
        <v>13961993215</v>
      </c>
      <c r="O62" s="42" t="s">
        <v>21</v>
      </c>
    </row>
    <row r="63" s="13" customFormat="1" customHeight="1" spans="1:15">
      <c r="A63" s="29"/>
      <c r="B63" s="29"/>
      <c r="C63" s="24" t="s">
        <v>92</v>
      </c>
      <c r="D63" s="24">
        <v>718.8</v>
      </c>
      <c r="E63" s="30"/>
      <c r="F63" s="31"/>
      <c r="G63" s="32"/>
      <c r="H63" s="33"/>
      <c r="I63" s="33"/>
      <c r="J63" s="33"/>
      <c r="K63" s="29"/>
      <c r="L63" s="29"/>
      <c r="M63" s="29"/>
      <c r="N63" s="43"/>
      <c r="O63" s="43"/>
    </row>
    <row r="64" s="13" customFormat="1" customHeight="1" spans="1:15">
      <c r="A64" s="29"/>
      <c r="B64" s="29"/>
      <c r="C64" s="24" t="s">
        <v>93</v>
      </c>
      <c r="D64" s="24">
        <v>968.4</v>
      </c>
      <c r="E64" s="30"/>
      <c r="F64" s="31"/>
      <c r="G64" s="32"/>
      <c r="H64" s="33"/>
      <c r="I64" s="33"/>
      <c r="J64" s="33"/>
      <c r="K64" s="29"/>
      <c r="L64" s="29"/>
      <c r="M64" s="29"/>
      <c r="N64" s="43"/>
      <c r="O64" s="43"/>
    </row>
    <row r="65" s="13" customFormat="1" customHeight="1" spans="1:15">
      <c r="A65" s="29"/>
      <c r="B65" s="34"/>
      <c r="C65" s="24" t="s">
        <v>72</v>
      </c>
      <c r="D65" s="24">
        <v>635.2</v>
      </c>
      <c r="E65" s="30"/>
      <c r="F65" s="31"/>
      <c r="G65" s="32"/>
      <c r="H65" s="33"/>
      <c r="I65" s="33"/>
      <c r="J65" s="33"/>
      <c r="K65" s="34"/>
      <c r="L65" s="34"/>
      <c r="M65" s="34"/>
      <c r="N65" s="44"/>
      <c r="O65" s="44"/>
    </row>
    <row r="66" s="13" customFormat="1" customHeight="1" spans="1:15">
      <c r="A66" s="29"/>
      <c r="B66" s="23" t="s">
        <v>94</v>
      </c>
      <c r="C66" s="24" t="s">
        <v>81</v>
      </c>
      <c r="D66" s="24">
        <v>1122.2</v>
      </c>
      <c r="E66" s="25">
        <f>SUM(D66:D68)</f>
        <v>3253</v>
      </c>
      <c r="F66" s="26"/>
      <c r="G66" s="27" t="s">
        <v>18</v>
      </c>
      <c r="H66" s="28">
        <v>23</v>
      </c>
      <c r="I66" s="28">
        <v>1800</v>
      </c>
      <c r="J66" s="28">
        <f>E66*H66+I66</f>
        <v>76619</v>
      </c>
      <c r="K66" s="23" t="s">
        <v>19</v>
      </c>
      <c r="L66" s="24">
        <v>15972819068</v>
      </c>
      <c r="M66" s="23" t="s">
        <v>95</v>
      </c>
      <c r="N66" s="42">
        <v>15126724988</v>
      </c>
      <c r="O66" s="28" t="s">
        <v>21</v>
      </c>
    </row>
    <row r="67" s="13" customFormat="1" customHeight="1" spans="1:15">
      <c r="A67" s="29"/>
      <c r="B67" s="29"/>
      <c r="C67" s="24" t="s">
        <v>82</v>
      </c>
      <c r="D67" s="24">
        <v>1345.2</v>
      </c>
      <c r="E67" s="30"/>
      <c r="F67" s="31"/>
      <c r="G67" s="32"/>
      <c r="H67" s="33"/>
      <c r="I67" s="33"/>
      <c r="J67" s="33"/>
      <c r="K67" s="29"/>
      <c r="L67" s="24"/>
      <c r="M67" s="29"/>
      <c r="N67" s="43"/>
      <c r="O67" s="33"/>
    </row>
    <row r="68" s="13" customFormat="1" customHeight="1" spans="1:15">
      <c r="A68" s="34"/>
      <c r="B68" s="34"/>
      <c r="C68" s="24" t="s">
        <v>85</v>
      </c>
      <c r="D68" s="24">
        <v>785.6</v>
      </c>
      <c r="E68" s="30"/>
      <c r="F68" s="31"/>
      <c r="G68" s="32"/>
      <c r="H68" s="33"/>
      <c r="I68" s="33"/>
      <c r="J68" s="33"/>
      <c r="K68" s="34"/>
      <c r="L68" s="24"/>
      <c r="M68" s="34"/>
      <c r="N68" s="44"/>
      <c r="O68" s="33"/>
    </row>
    <row r="69" s="13" customFormat="1" customHeight="1" spans="1:15">
      <c r="A69" s="22">
        <v>44997</v>
      </c>
      <c r="B69" s="23" t="s">
        <v>43</v>
      </c>
      <c r="C69" s="24" t="s">
        <v>54</v>
      </c>
      <c r="D69" s="24">
        <v>159.6</v>
      </c>
      <c r="E69" s="25">
        <f>SUM(D69:D73)</f>
        <v>3804</v>
      </c>
      <c r="F69" s="26"/>
      <c r="G69" s="27" t="s">
        <v>58</v>
      </c>
      <c r="H69" s="28">
        <v>24</v>
      </c>
      <c r="I69" s="28">
        <v>1800</v>
      </c>
      <c r="J69" s="28">
        <f>E69*H69+I69</f>
        <v>93096</v>
      </c>
      <c r="K69" s="23" t="s">
        <v>27</v>
      </c>
      <c r="L69" s="24">
        <v>15072756798</v>
      </c>
      <c r="M69" s="23" t="s">
        <v>80</v>
      </c>
      <c r="N69" s="42">
        <v>13409840185</v>
      </c>
      <c r="O69" s="28" t="s">
        <v>21</v>
      </c>
    </row>
    <row r="70" s="13" customFormat="1" customHeight="1" spans="1:15">
      <c r="A70" s="29"/>
      <c r="B70" s="29"/>
      <c r="C70" s="24" t="s">
        <v>59</v>
      </c>
      <c r="D70" s="24">
        <v>1238.2</v>
      </c>
      <c r="E70" s="30"/>
      <c r="F70" s="31"/>
      <c r="G70" s="32"/>
      <c r="H70" s="33"/>
      <c r="I70" s="33"/>
      <c r="J70" s="33"/>
      <c r="K70" s="29"/>
      <c r="L70" s="24"/>
      <c r="M70" s="29"/>
      <c r="N70" s="43"/>
      <c r="O70" s="33"/>
    </row>
    <row r="71" s="13" customFormat="1" customHeight="1" spans="1:15">
      <c r="A71" s="29"/>
      <c r="B71" s="29"/>
      <c r="C71" s="24" t="s">
        <v>53</v>
      </c>
      <c r="D71" s="24">
        <v>578.2</v>
      </c>
      <c r="E71" s="30"/>
      <c r="F71" s="31"/>
      <c r="G71" s="32"/>
      <c r="H71" s="33"/>
      <c r="I71" s="33"/>
      <c r="J71" s="33"/>
      <c r="K71" s="29"/>
      <c r="L71" s="24"/>
      <c r="M71" s="29"/>
      <c r="N71" s="43"/>
      <c r="O71" s="33"/>
    </row>
    <row r="72" s="13" customFormat="1" customHeight="1" spans="1:15">
      <c r="A72" s="29"/>
      <c r="B72" s="29"/>
      <c r="C72" s="24" t="s">
        <v>65</v>
      </c>
      <c r="D72" s="24">
        <v>739.8</v>
      </c>
      <c r="E72" s="30"/>
      <c r="F72" s="31"/>
      <c r="G72" s="32"/>
      <c r="H72" s="33"/>
      <c r="I72" s="33"/>
      <c r="J72" s="33"/>
      <c r="K72" s="29"/>
      <c r="L72" s="24"/>
      <c r="M72" s="29"/>
      <c r="N72" s="43"/>
      <c r="O72" s="33"/>
    </row>
    <row r="73" s="13" customFormat="1" customHeight="1" spans="1:15">
      <c r="A73" s="29"/>
      <c r="B73" s="34"/>
      <c r="C73" s="24" t="s">
        <v>66</v>
      </c>
      <c r="D73" s="24">
        <v>1088.2</v>
      </c>
      <c r="E73" s="30"/>
      <c r="F73" s="31"/>
      <c r="G73" s="32"/>
      <c r="H73" s="33"/>
      <c r="I73" s="33"/>
      <c r="J73" s="33"/>
      <c r="K73" s="34"/>
      <c r="L73" s="24"/>
      <c r="M73" s="34"/>
      <c r="N73" s="44"/>
      <c r="O73" s="33"/>
    </row>
    <row r="74" s="13" customFormat="1" customHeight="1" spans="1:15">
      <c r="A74" s="29"/>
      <c r="B74" s="23" t="s">
        <v>96</v>
      </c>
      <c r="C74" s="24" t="s">
        <v>71</v>
      </c>
      <c r="D74" s="24">
        <v>1101.2</v>
      </c>
      <c r="E74" s="25">
        <f>SUM(D74:D76)</f>
        <v>2716</v>
      </c>
      <c r="F74" s="26"/>
      <c r="G74" s="27" t="s">
        <v>18</v>
      </c>
      <c r="H74" s="28">
        <v>24</v>
      </c>
      <c r="I74" s="28">
        <v>1800</v>
      </c>
      <c r="J74" s="28">
        <f>E74*H74+I74</f>
        <v>66984</v>
      </c>
      <c r="K74" s="23" t="s">
        <v>19</v>
      </c>
      <c r="L74" s="24">
        <v>15972819068</v>
      </c>
      <c r="M74" s="23" t="s">
        <v>20</v>
      </c>
      <c r="N74" s="42">
        <v>15851695771</v>
      </c>
      <c r="O74" s="28" t="s">
        <v>21</v>
      </c>
    </row>
    <row r="75" s="13" customFormat="1" customHeight="1" spans="1:15">
      <c r="A75" s="29"/>
      <c r="B75" s="29"/>
      <c r="C75" s="24" t="s">
        <v>97</v>
      </c>
      <c r="D75" s="24">
        <v>1205.4</v>
      </c>
      <c r="E75" s="30"/>
      <c r="F75" s="31"/>
      <c r="G75" s="32"/>
      <c r="H75" s="33"/>
      <c r="I75" s="33"/>
      <c r="J75" s="33"/>
      <c r="K75" s="29"/>
      <c r="L75" s="24"/>
      <c r="M75" s="29"/>
      <c r="N75" s="43"/>
      <c r="O75" s="33"/>
    </row>
    <row r="76" s="13" customFormat="1" customHeight="1" spans="1:15">
      <c r="A76" s="29"/>
      <c r="B76" s="34"/>
      <c r="C76" s="24" t="s">
        <v>72</v>
      </c>
      <c r="D76" s="24">
        <v>409.4</v>
      </c>
      <c r="E76" s="30"/>
      <c r="F76" s="31"/>
      <c r="G76" s="32"/>
      <c r="H76" s="33"/>
      <c r="I76" s="33"/>
      <c r="J76" s="33"/>
      <c r="K76" s="34"/>
      <c r="L76" s="24"/>
      <c r="M76" s="34"/>
      <c r="N76" s="44"/>
      <c r="O76" s="33"/>
    </row>
    <row r="77" s="13" customFormat="1" customHeight="1" spans="1:15">
      <c r="A77" s="29"/>
      <c r="B77" s="23" t="s">
        <v>98</v>
      </c>
      <c r="C77" s="24" t="s">
        <v>54</v>
      </c>
      <c r="D77" s="24">
        <v>595.2</v>
      </c>
      <c r="E77" s="25">
        <f>SUM(D77:D81)</f>
        <v>2357.7</v>
      </c>
      <c r="F77" s="26"/>
      <c r="G77" s="27" t="s">
        <v>18</v>
      </c>
      <c r="H77" s="28">
        <v>24</v>
      </c>
      <c r="I77" s="28">
        <v>1800</v>
      </c>
      <c r="J77" s="28">
        <f>E77*H77+I77</f>
        <v>58384.8</v>
      </c>
      <c r="K77" s="23" t="s">
        <v>35</v>
      </c>
      <c r="L77" s="23">
        <v>18672495988</v>
      </c>
      <c r="M77" s="23" t="s">
        <v>36</v>
      </c>
      <c r="N77" s="42">
        <v>13222559195</v>
      </c>
      <c r="O77" s="28" t="s">
        <v>21</v>
      </c>
    </row>
    <row r="78" s="13" customFormat="1" customHeight="1" spans="1:15">
      <c r="A78" s="29"/>
      <c r="B78" s="29"/>
      <c r="C78" s="24" t="s">
        <v>59</v>
      </c>
      <c r="D78" s="24">
        <v>551.2</v>
      </c>
      <c r="E78" s="30"/>
      <c r="F78" s="31"/>
      <c r="G78" s="32"/>
      <c r="H78" s="33"/>
      <c r="I78" s="33"/>
      <c r="J78" s="33"/>
      <c r="K78" s="29"/>
      <c r="L78" s="29"/>
      <c r="M78" s="29"/>
      <c r="N78" s="43"/>
      <c r="O78" s="33"/>
    </row>
    <row r="79" s="13" customFormat="1" customHeight="1" spans="1:15">
      <c r="A79" s="29"/>
      <c r="B79" s="29"/>
      <c r="C79" s="24" t="s">
        <v>53</v>
      </c>
      <c r="D79" s="24">
        <v>572.4</v>
      </c>
      <c r="E79" s="30"/>
      <c r="F79" s="31"/>
      <c r="G79" s="32"/>
      <c r="H79" s="33"/>
      <c r="I79" s="33"/>
      <c r="J79" s="33"/>
      <c r="K79" s="29"/>
      <c r="L79" s="29"/>
      <c r="M79" s="29"/>
      <c r="N79" s="43"/>
      <c r="O79" s="33"/>
    </row>
    <row r="80" s="13" customFormat="1" customHeight="1" spans="1:15">
      <c r="A80" s="29"/>
      <c r="B80" s="29"/>
      <c r="C80" s="24" t="s">
        <v>99</v>
      </c>
      <c r="D80" s="24">
        <v>449</v>
      </c>
      <c r="E80" s="30"/>
      <c r="F80" s="31"/>
      <c r="G80" s="32"/>
      <c r="H80" s="33"/>
      <c r="I80" s="33"/>
      <c r="J80" s="33"/>
      <c r="K80" s="29"/>
      <c r="L80" s="29"/>
      <c r="M80" s="29"/>
      <c r="N80" s="43"/>
      <c r="O80" s="33"/>
    </row>
    <row r="81" s="13" customFormat="1" customHeight="1" spans="1:15">
      <c r="A81" s="29"/>
      <c r="B81" s="34"/>
      <c r="C81" s="24" t="s">
        <v>90</v>
      </c>
      <c r="D81" s="24">
        <v>189.9</v>
      </c>
      <c r="E81" s="30"/>
      <c r="F81" s="31"/>
      <c r="G81" s="32"/>
      <c r="H81" s="33"/>
      <c r="I81" s="33"/>
      <c r="J81" s="33"/>
      <c r="K81" s="34"/>
      <c r="L81" s="34"/>
      <c r="M81" s="34"/>
      <c r="N81" s="44"/>
      <c r="O81" s="33"/>
    </row>
    <row r="82" s="13" customFormat="1" customHeight="1" spans="1:15">
      <c r="A82" s="29"/>
      <c r="B82" s="23" t="s">
        <v>73</v>
      </c>
      <c r="C82" s="24" t="s">
        <v>88</v>
      </c>
      <c r="D82" s="24">
        <v>641.4</v>
      </c>
      <c r="E82" s="25">
        <f>SUM(D82:D87)</f>
        <v>3913.1</v>
      </c>
      <c r="F82" s="26"/>
      <c r="G82" s="27" t="s">
        <v>18</v>
      </c>
      <c r="H82" s="28">
        <v>24</v>
      </c>
      <c r="I82" s="28">
        <v>1800</v>
      </c>
      <c r="J82" s="28">
        <f>E82*H82+I82</f>
        <v>95714.4</v>
      </c>
      <c r="K82" s="23" t="s">
        <v>74</v>
      </c>
      <c r="L82" s="24">
        <v>13042716888</v>
      </c>
      <c r="M82" s="23" t="s">
        <v>100</v>
      </c>
      <c r="N82" s="42">
        <v>18015117637</v>
      </c>
      <c r="O82" s="28" t="s">
        <v>21</v>
      </c>
    </row>
    <row r="83" s="13" customFormat="1" customHeight="1" spans="1:15">
      <c r="A83" s="29"/>
      <c r="B83" s="29"/>
      <c r="C83" s="24" t="s">
        <v>97</v>
      </c>
      <c r="D83" s="24">
        <v>718.6</v>
      </c>
      <c r="E83" s="30"/>
      <c r="F83" s="31"/>
      <c r="G83" s="32"/>
      <c r="H83" s="33"/>
      <c r="I83" s="33"/>
      <c r="J83" s="33"/>
      <c r="K83" s="29"/>
      <c r="L83" s="24"/>
      <c r="M83" s="29"/>
      <c r="N83" s="43"/>
      <c r="O83" s="33"/>
    </row>
    <row r="84" s="13" customFormat="1" customHeight="1" spans="1:15">
      <c r="A84" s="29"/>
      <c r="B84" s="29"/>
      <c r="C84" s="24" t="s">
        <v>71</v>
      </c>
      <c r="D84" s="24">
        <v>732.4</v>
      </c>
      <c r="E84" s="30"/>
      <c r="F84" s="31"/>
      <c r="G84" s="32"/>
      <c r="H84" s="33"/>
      <c r="I84" s="33"/>
      <c r="J84" s="33"/>
      <c r="K84" s="29"/>
      <c r="L84" s="24"/>
      <c r="M84" s="29"/>
      <c r="N84" s="43"/>
      <c r="O84" s="33"/>
    </row>
    <row r="85" s="13" customFormat="1" customHeight="1" spans="1:15">
      <c r="A85" s="29"/>
      <c r="B85" s="29"/>
      <c r="C85" s="24" t="s">
        <v>72</v>
      </c>
      <c r="D85" s="24">
        <v>736.4</v>
      </c>
      <c r="E85" s="30"/>
      <c r="F85" s="31"/>
      <c r="G85" s="32"/>
      <c r="H85" s="33"/>
      <c r="I85" s="33"/>
      <c r="J85" s="33"/>
      <c r="K85" s="29"/>
      <c r="L85" s="24"/>
      <c r="M85" s="29"/>
      <c r="N85" s="43"/>
      <c r="O85" s="33"/>
    </row>
    <row r="86" s="13" customFormat="1" customHeight="1" spans="1:15">
      <c r="A86" s="29"/>
      <c r="B86" s="29"/>
      <c r="C86" s="24" t="s">
        <v>93</v>
      </c>
      <c r="D86" s="24">
        <v>714</v>
      </c>
      <c r="E86" s="30"/>
      <c r="F86" s="31"/>
      <c r="G86" s="32"/>
      <c r="H86" s="33"/>
      <c r="I86" s="33"/>
      <c r="J86" s="33"/>
      <c r="K86" s="29"/>
      <c r="L86" s="24"/>
      <c r="M86" s="29"/>
      <c r="N86" s="43"/>
      <c r="O86" s="33"/>
    </row>
    <row r="87" s="13" customFormat="1" customHeight="1" spans="1:15">
      <c r="A87" s="29"/>
      <c r="B87" s="34"/>
      <c r="C87" s="24" t="s">
        <v>92</v>
      </c>
      <c r="D87" s="24">
        <v>370.3</v>
      </c>
      <c r="E87" s="30"/>
      <c r="F87" s="31"/>
      <c r="G87" s="32"/>
      <c r="H87" s="33"/>
      <c r="I87" s="33"/>
      <c r="J87" s="33"/>
      <c r="K87" s="34"/>
      <c r="L87" s="24"/>
      <c r="M87" s="34"/>
      <c r="N87" s="44"/>
      <c r="O87" s="33"/>
    </row>
    <row r="88" s="13" customFormat="1" customHeight="1" spans="1:15">
      <c r="A88" s="29"/>
      <c r="B88" s="23" t="s">
        <v>16</v>
      </c>
      <c r="C88" s="24" t="s">
        <v>101</v>
      </c>
      <c r="D88" s="24">
        <v>834.8</v>
      </c>
      <c r="E88" s="25">
        <f>SUM(D88:D91)</f>
        <v>2683.7</v>
      </c>
      <c r="F88" s="26"/>
      <c r="G88" s="27" t="s">
        <v>18</v>
      </c>
      <c r="H88" s="28">
        <v>24</v>
      </c>
      <c r="I88" s="28">
        <v>1800</v>
      </c>
      <c r="J88" s="28">
        <f>E88*H88+I88</f>
        <v>66208.8</v>
      </c>
      <c r="K88" s="23" t="s">
        <v>35</v>
      </c>
      <c r="L88" s="24">
        <v>18672495988</v>
      </c>
      <c r="M88" s="23" t="s">
        <v>102</v>
      </c>
      <c r="N88" s="42">
        <v>13961993216</v>
      </c>
      <c r="O88" s="28" t="s">
        <v>21</v>
      </c>
    </row>
    <row r="89" s="13" customFormat="1" customHeight="1" spans="1:15">
      <c r="A89" s="29"/>
      <c r="B89" s="29"/>
      <c r="C89" s="24" t="s">
        <v>66</v>
      </c>
      <c r="D89" s="24">
        <v>491.6</v>
      </c>
      <c r="E89" s="30"/>
      <c r="F89" s="31"/>
      <c r="G89" s="32"/>
      <c r="H89" s="33"/>
      <c r="I89" s="33"/>
      <c r="J89" s="33"/>
      <c r="K89" s="29"/>
      <c r="L89" s="24"/>
      <c r="M89" s="29"/>
      <c r="N89" s="43"/>
      <c r="O89" s="33"/>
    </row>
    <row r="90" s="13" customFormat="1" customHeight="1" spans="1:15">
      <c r="A90" s="29"/>
      <c r="B90" s="29"/>
      <c r="C90" s="24" t="s">
        <v>65</v>
      </c>
      <c r="D90" s="24">
        <v>563.4</v>
      </c>
      <c r="E90" s="30"/>
      <c r="F90" s="31"/>
      <c r="G90" s="32"/>
      <c r="H90" s="33"/>
      <c r="I90" s="33"/>
      <c r="J90" s="33"/>
      <c r="K90" s="29"/>
      <c r="L90" s="24"/>
      <c r="M90" s="29"/>
      <c r="N90" s="43"/>
      <c r="O90" s="33"/>
    </row>
    <row r="91" s="13" customFormat="1" customHeight="1" spans="1:15">
      <c r="A91" s="34"/>
      <c r="B91" s="34"/>
      <c r="C91" s="24" t="s">
        <v>61</v>
      </c>
      <c r="D91" s="24">
        <v>793.9</v>
      </c>
      <c r="E91" s="30"/>
      <c r="F91" s="31"/>
      <c r="G91" s="32"/>
      <c r="H91" s="33"/>
      <c r="I91" s="33"/>
      <c r="J91" s="33"/>
      <c r="K91" s="34"/>
      <c r="L91" s="24"/>
      <c r="M91" s="34"/>
      <c r="N91" s="44"/>
      <c r="O91" s="33"/>
    </row>
    <row r="92" s="13" customFormat="1" customHeight="1" spans="1:15">
      <c r="A92" s="45">
        <v>44998</v>
      </c>
      <c r="B92" s="46" t="s">
        <v>103</v>
      </c>
      <c r="C92" s="24" t="s">
        <v>104</v>
      </c>
      <c r="D92" s="24">
        <v>1350.2</v>
      </c>
      <c r="E92" s="25">
        <f>SUM(D92:D96)</f>
        <v>4732</v>
      </c>
      <c r="F92" s="26"/>
      <c r="G92" s="27" t="s">
        <v>18</v>
      </c>
      <c r="H92" s="28">
        <v>25</v>
      </c>
      <c r="I92" s="28">
        <v>1800</v>
      </c>
      <c r="J92" s="28">
        <f>E92*H92+I92</f>
        <v>120100</v>
      </c>
      <c r="K92" s="23" t="s">
        <v>19</v>
      </c>
      <c r="L92" s="24">
        <v>15972819068</v>
      </c>
      <c r="M92" s="23" t="s">
        <v>20</v>
      </c>
      <c r="N92" s="42">
        <v>13656220326</v>
      </c>
      <c r="O92" s="28" t="s">
        <v>21</v>
      </c>
    </row>
    <row r="93" s="13" customFormat="1" customHeight="1" spans="1:15">
      <c r="A93" s="24"/>
      <c r="B93" s="47"/>
      <c r="C93" s="24" t="s">
        <v>42</v>
      </c>
      <c r="D93" s="24">
        <v>687.6</v>
      </c>
      <c r="E93" s="30"/>
      <c r="F93" s="31"/>
      <c r="G93" s="32"/>
      <c r="H93" s="33"/>
      <c r="I93" s="33"/>
      <c r="J93" s="33"/>
      <c r="K93" s="29"/>
      <c r="L93" s="24"/>
      <c r="M93" s="29"/>
      <c r="N93" s="43"/>
      <c r="O93" s="33"/>
    </row>
    <row r="94" s="13" customFormat="1" customHeight="1" spans="1:15">
      <c r="A94" s="24"/>
      <c r="B94" s="47"/>
      <c r="C94" s="24" t="s">
        <v>32</v>
      </c>
      <c r="D94" s="24">
        <v>782.8</v>
      </c>
      <c r="E94" s="30"/>
      <c r="F94" s="31"/>
      <c r="G94" s="32"/>
      <c r="H94" s="33"/>
      <c r="I94" s="33"/>
      <c r="J94" s="33"/>
      <c r="K94" s="29"/>
      <c r="L94" s="24"/>
      <c r="M94" s="29"/>
      <c r="N94" s="43"/>
      <c r="O94" s="33"/>
    </row>
    <row r="95" s="13" customFormat="1" customHeight="1" spans="1:15">
      <c r="A95" s="24"/>
      <c r="B95" s="47"/>
      <c r="C95" s="24" t="s">
        <v>31</v>
      </c>
      <c r="D95" s="24">
        <v>849</v>
      </c>
      <c r="E95" s="30"/>
      <c r="F95" s="31"/>
      <c r="G95" s="32"/>
      <c r="H95" s="33"/>
      <c r="I95" s="33"/>
      <c r="J95" s="33"/>
      <c r="K95" s="29"/>
      <c r="L95" s="24"/>
      <c r="M95" s="29"/>
      <c r="N95" s="43"/>
      <c r="O95" s="33"/>
    </row>
    <row r="96" s="13" customFormat="1" customHeight="1" spans="1:15">
      <c r="A96" s="24"/>
      <c r="B96" s="48"/>
      <c r="C96" s="24" t="s">
        <v>30</v>
      </c>
      <c r="D96" s="24">
        <v>1062.4</v>
      </c>
      <c r="E96" s="30"/>
      <c r="F96" s="31"/>
      <c r="G96" s="32"/>
      <c r="H96" s="33"/>
      <c r="I96" s="33"/>
      <c r="J96" s="33"/>
      <c r="K96" s="34"/>
      <c r="L96" s="24"/>
      <c r="M96" s="34"/>
      <c r="N96" s="44"/>
      <c r="O96" s="33"/>
    </row>
    <row r="97" s="13" customFormat="1" customHeight="1" spans="1:15">
      <c r="A97" s="24"/>
      <c r="B97" s="46" t="s">
        <v>48</v>
      </c>
      <c r="C97" s="24" t="s">
        <v>99</v>
      </c>
      <c r="D97" s="24">
        <v>485.6</v>
      </c>
      <c r="E97" s="25">
        <f>SUM(D97:D100)</f>
        <v>3282</v>
      </c>
      <c r="F97" s="26"/>
      <c r="G97" s="27" t="s">
        <v>62</v>
      </c>
      <c r="H97" s="28">
        <v>25</v>
      </c>
      <c r="I97" s="28">
        <v>1800</v>
      </c>
      <c r="J97" s="28">
        <f>E97*H97+I97</f>
        <v>83850</v>
      </c>
      <c r="K97" s="23" t="s">
        <v>63</v>
      </c>
      <c r="L97" s="24">
        <v>15171322991</v>
      </c>
      <c r="M97" s="23" t="s">
        <v>105</v>
      </c>
      <c r="N97" s="42">
        <v>19171066679</v>
      </c>
      <c r="O97" s="42" t="s">
        <v>21</v>
      </c>
    </row>
    <row r="98" s="13" customFormat="1" customHeight="1" spans="1:15">
      <c r="A98" s="24"/>
      <c r="B98" s="47"/>
      <c r="C98" s="24" t="s">
        <v>90</v>
      </c>
      <c r="D98" s="24">
        <v>889.6</v>
      </c>
      <c r="E98" s="30"/>
      <c r="F98" s="31"/>
      <c r="G98" s="32"/>
      <c r="H98" s="33"/>
      <c r="I98" s="33"/>
      <c r="J98" s="33"/>
      <c r="K98" s="29"/>
      <c r="L98" s="24"/>
      <c r="M98" s="29"/>
      <c r="N98" s="43"/>
      <c r="O98" s="43"/>
    </row>
    <row r="99" s="13" customFormat="1" customHeight="1" spans="1:15">
      <c r="A99" s="24"/>
      <c r="B99" s="47"/>
      <c r="C99" s="24" t="s">
        <v>92</v>
      </c>
      <c r="D99" s="24">
        <v>1067.6</v>
      </c>
      <c r="E99" s="30"/>
      <c r="F99" s="31"/>
      <c r="G99" s="32"/>
      <c r="H99" s="33"/>
      <c r="I99" s="33"/>
      <c r="J99" s="33"/>
      <c r="K99" s="29"/>
      <c r="L99" s="24"/>
      <c r="M99" s="29"/>
      <c r="N99" s="43"/>
      <c r="O99" s="43"/>
    </row>
    <row r="100" s="13" customFormat="1" customHeight="1" spans="1:15">
      <c r="A100" s="24"/>
      <c r="B100" s="48"/>
      <c r="C100" s="24" t="s">
        <v>59</v>
      </c>
      <c r="D100" s="24">
        <v>839.2</v>
      </c>
      <c r="E100" s="30"/>
      <c r="F100" s="31"/>
      <c r="G100" s="32"/>
      <c r="H100" s="33"/>
      <c r="I100" s="33"/>
      <c r="J100" s="33"/>
      <c r="K100" s="34"/>
      <c r="L100" s="24"/>
      <c r="M100" s="34"/>
      <c r="N100" s="44"/>
      <c r="O100" s="44"/>
    </row>
    <row r="101" s="13" customFormat="1" customHeight="1" spans="1:15">
      <c r="A101" s="24"/>
      <c r="B101" s="46" t="s">
        <v>60</v>
      </c>
      <c r="C101" s="24" t="s">
        <v>101</v>
      </c>
      <c r="D101" s="24">
        <v>603.6</v>
      </c>
      <c r="E101" s="25">
        <f>SUM(D101:D103)</f>
        <v>1417</v>
      </c>
      <c r="F101" s="26"/>
      <c r="G101" s="27" t="s">
        <v>58</v>
      </c>
      <c r="H101" s="28">
        <v>25</v>
      </c>
      <c r="I101" s="28">
        <v>1800</v>
      </c>
      <c r="J101" s="28">
        <f>E101*H101+I101</f>
        <v>37225</v>
      </c>
      <c r="K101" s="23" t="s">
        <v>27</v>
      </c>
      <c r="L101" s="23">
        <v>15072756798</v>
      </c>
      <c r="M101" s="23" t="s">
        <v>106</v>
      </c>
      <c r="N101" s="42">
        <v>18588247323</v>
      </c>
      <c r="O101" s="42" t="s">
        <v>21</v>
      </c>
    </row>
    <row r="102" s="13" customFormat="1" customHeight="1" spans="1:15">
      <c r="A102" s="24"/>
      <c r="B102" s="47"/>
      <c r="C102" s="24" t="s">
        <v>22</v>
      </c>
      <c r="D102" s="24">
        <v>626.4</v>
      </c>
      <c r="E102" s="30"/>
      <c r="F102" s="31"/>
      <c r="G102" s="32"/>
      <c r="H102" s="33"/>
      <c r="I102" s="33"/>
      <c r="J102" s="33"/>
      <c r="K102" s="29"/>
      <c r="L102" s="29"/>
      <c r="M102" s="29"/>
      <c r="N102" s="43"/>
      <c r="O102" s="43"/>
    </row>
    <row r="103" s="13" customFormat="1" customHeight="1" spans="1:15">
      <c r="A103" s="24"/>
      <c r="B103" s="48"/>
      <c r="C103" s="24" t="s">
        <v>90</v>
      </c>
      <c r="D103" s="24">
        <v>187</v>
      </c>
      <c r="E103" s="30"/>
      <c r="F103" s="31"/>
      <c r="G103" s="32"/>
      <c r="H103" s="33"/>
      <c r="I103" s="33"/>
      <c r="J103" s="33"/>
      <c r="K103" s="34"/>
      <c r="L103" s="34"/>
      <c r="M103" s="34"/>
      <c r="N103" s="44"/>
      <c r="O103" s="44"/>
    </row>
    <row r="104" s="13" customFormat="1" customHeight="1" spans="1:15">
      <c r="A104" s="24"/>
      <c r="B104" s="46" t="s">
        <v>60</v>
      </c>
      <c r="C104" s="24" t="s">
        <v>45</v>
      </c>
      <c r="D104" s="24">
        <v>599.8</v>
      </c>
      <c r="E104" s="25">
        <f>SUM(D104:D107)</f>
        <v>2957.3</v>
      </c>
      <c r="F104" s="26"/>
      <c r="G104" s="27" t="s">
        <v>18</v>
      </c>
      <c r="H104" s="28">
        <v>25</v>
      </c>
      <c r="I104" s="28">
        <v>1800</v>
      </c>
      <c r="J104" s="28">
        <f>E104*H104+I104</f>
        <v>75732.5</v>
      </c>
      <c r="K104" s="23" t="s">
        <v>35</v>
      </c>
      <c r="L104" s="24">
        <v>18672495988</v>
      </c>
      <c r="M104" s="23" t="s">
        <v>36</v>
      </c>
      <c r="N104" s="42">
        <v>13222559195</v>
      </c>
      <c r="O104" s="42" t="s">
        <v>21</v>
      </c>
    </row>
    <row r="105" s="13" customFormat="1" customHeight="1" spans="1:15">
      <c r="A105" s="24"/>
      <c r="B105" s="47"/>
      <c r="C105" s="24" t="s">
        <v>53</v>
      </c>
      <c r="D105" s="24">
        <v>994</v>
      </c>
      <c r="E105" s="30"/>
      <c r="F105" s="31"/>
      <c r="G105" s="32"/>
      <c r="H105" s="33"/>
      <c r="I105" s="33"/>
      <c r="J105" s="33"/>
      <c r="K105" s="29"/>
      <c r="L105" s="24"/>
      <c r="M105" s="29"/>
      <c r="N105" s="43"/>
      <c r="O105" s="43"/>
    </row>
    <row r="106" s="13" customFormat="1" customHeight="1" spans="1:15">
      <c r="A106" s="24"/>
      <c r="B106" s="47"/>
      <c r="C106" s="24" t="s">
        <v>99</v>
      </c>
      <c r="D106" s="24">
        <v>886</v>
      </c>
      <c r="E106" s="30"/>
      <c r="F106" s="31"/>
      <c r="G106" s="32"/>
      <c r="H106" s="33"/>
      <c r="I106" s="33"/>
      <c r="J106" s="33"/>
      <c r="K106" s="29"/>
      <c r="L106" s="24"/>
      <c r="M106" s="29"/>
      <c r="N106" s="43"/>
      <c r="O106" s="43"/>
    </row>
    <row r="107" s="13" customFormat="1" customHeight="1" spans="1:15">
      <c r="A107" s="24"/>
      <c r="B107" s="48"/>
      <c r="C107" s="24" t="s">
        <v>90</v>
      </c>
      <c r="D107" s="24">
        <v>477.5</v>
      </c>
      <c r="E107" s="30"/>
      <c r="F107" s="31"/>
      <c r="G107" s="32"/>
      <c r="H107" s="33"/>
      <c r="I107" s="33"/>
      <c r="J107" s="33"/>
      <c r="K107" s="34"/>
      <c r="L107" s="24"/>
      <c r="M107" s="34"/>
      <c r="N107" s="44"/>
      <c r="O107" s="44"/>
    </row>
    <row r="108" s="13" customFormat="1" customHeight="1" spans="1:15">
      <c r="A108" s="24"/>
      <c r="B108" s="46" t="s">
        <v>25</v>
      </c>
      <c r="C108" s="24" t="s">
        <v>42</v>
      </c>
      <c r="D108" s="24">
        <v>1155</v>
      </c>
      <c r="E108" s="38">
        <f>SUM(D108:D114)</f>
        <v>3827</v>
      </c>
      <c r="F108" s="26"/>
      <c r="G108" s="27" t="s">
        <v>62</v>
      </c>
      <c r="H108" s="28">
        <v>25</v>
      </c>
      <c r="I108" s="28">
        <v>1800</v>
      </c>
      <c r="J108" s="28">
        <f>E108*H108+I108</f>
        <v>97475</v>
      </c>
      <c r="K108" s="23" t="s">
        <v>74</v>
      </c>
      <c r="L108" s="24">
        <v>13042716888</v>
      </c>
      <c r="M108" s="23" t="s">
        <v>107</v>
      </c>
      <c r="N108" s="42">
        <v>18267250539</v>
      </c>
      <c r="O108" s="42" t="s">
        <v>21</v>
      </c>
    </row>
    <row r="109" s="13" customFormat="1" customHeight="1" spans="1:15">
      <c r="A109" s="24"/>
      <c r="B109" s="47"/>
      <c r="C109" s="24" t="s">
        <v>32</v>
      </c>
      <c r="D109" s="24">
        <v>299</v>
      </c>
      <c r="E109" s="38"/>
      <c r="F109" s="31"/>
      <c r="G109" s="32"/>
      <c r="H109" s="33"/>
      <c r="I109" s="33"/>
      <c r="J109" s="33"/>
      <c r="K109" s="29"/>
      <c r="L109" s="24"/>
      <c r="M109" s="29"/>
      <c r="N109" s="43"/>
      <c r="O109" s="43"/>
    </row>
    <row r="110" s="13" customFormat="1" customHeight="1" spans="1:15">
      <c r="A110" s="24"/>
      <c r="B110" s="47"/>
      <c r="C110" s="24" t="s">
        <v>108</v>
      </c>
      <c r="D110" s="24">
        <v>647.2</v>
      </c>
      <c r="E110" s="38"/>
      <c r="F110" s="31"/>
      <c r="G110" s="32"/>
      <c r="H110" s="33"/>
      <c r="I110" s="33"/>
      <c r="J110" s="33"/>
      <c r="K110" s="29"/>
      <c r="L110" s="24"/>
      <c r="M110" s="29"/>
      <c r="N110" s="43"/>
      <c r="O110" s="43"/>
    </row>
    <row r="111" s="13" customFormat="1" customHeight="1" spans="1:15">
      <c r="A111" s="24"/>
      <c r="B111" s="47"/>
      <c r="C111" s="24" t="s">
        <v>109</v>
      </c>
      <c r="D111" s="24">
        <v>535.2</v>
      </c>
      <c r="E111" s="38"/>
      <c r="F111" s="31"/>
      <c r="G111" s="32"/>
      <c r="H111" s="33"/>
      <c r="I111" s="33"/>
      <c r="J111" s="33"/>
      <c r="K111" s="29"/>
      <c r="L111" s="24"/>
      <c r="M111" s="29"/>
      <c r="N111" s="43"/>
      <c r="O111" s="43"/>
    </row>
    <row r="112" s="13" customFormat="1" customHeight="1" spans="1:15">
      <c r="A112" s="24"/>
      <c r="B112" s="47"/>
      <c r="C112" s="24" t="s">
        <v>110</v>
      </c>
      <c r="D112" s="24">
        <v>478.2</v>
      </c>
      <c r="E112" s="38"/>
      <c r="F112" s="31"/>
      <c r="G112" s="32"/>
      <c r="H112" s="33"/>
      <c r="I112" s="33"/>
      <c r="J112" s="33"/>
      <c r="K112" s="29"/>
      <c r="L112" s="24"/>
      <c r="M112" s="29"/>
      <c r="N112" s="43"/>
      <c r="O112" s="43"/>
    </row>
    <row r="113" s="13" customFormat="1" customHeight="1" spans="1:15">
      <c r="A113" s="24"/>
      <c r="B113" s="47"/>
      <c r="C113" s="24" t="s">
        <v>111</v>
      </c>
      <c r="D113" s="24">
        <v>595</v>
      </c>
      <c r="E113" s="38"/>
      <c r="F113" s="31"/>
      <c r="G113" s="32"/>
      <c r="H113" s="33"/>
      <c r="I113" s="33"/>
      <c r="J113" s="33"/>
      <c r="K113" s="29"/>
      <c r="L113" s="24"/>
      <c r="M113" s="29"/>
      <c r="N113" s="43"/>
      <c r="O113" s="43"/>
    </row>
    <row r="114" s="13" customFormat="1" customHeight="1" spans="1:15">
      <c r="A114" s="24"/>
      <c r="B114" s="47"/>
      <c r="C114" s="24" t="s">
        <v>54</v>
      </c>
      <c r="D114" s="24">
        <v>117.4</v>
      </c>
      <c r="E114" s="38"/>
      <c r="F114" s="31"/>
      <c r="G114" s="32"/>
      <c r="H114" s="33"/>
      <c r="I114" s="33"/>
      <c r="J114" s="33"/>
      <c r="K114" s="34"/>
      <c r="L114" s="24"/>
      <c r="M114" s="34"/>
      <c r="N114" s="44"/>
      <c r="O114" s="43"/>
    </row>
    <row r="115" s="13" customFormat="1" customHeight="1" spans="1:15">
      <c r="A115" s="24"/>
      <c r="B115" s="47"/>
      <c r="C115" s="24" t="s">
        <v>54</v>
      </c>
      <c r="D115" s="24">
        <v>363.8</v>
      </c>
      <c r="E115" s="30">
        <f>SUM(D115:D119)</f>
        <v>3267.3</v>
      </c>
      <c r="F115" s="26"/>
      <c r="G115" s="27" t="s">
        <v>18</v>
      </c>
      <c r="H115" s="28">
        <v>25</v>
      </c>
      <c r="I115" s="28">
        <v>1800</v>
      </c>
      <c r="J115" s="28">
        <f>E115*H115+I115</f>
        <v>83482.5</v>
      </c>
      <c r="K115" s="23" t="s">
        <v>74</v>
      </c>
      <c r="L115" s="24">
        <v>13042716888</v>
      </c>
      <c r="M115" s="23" t="s">
        <v>112</v>
      </c>
      <c r="N115" s="42">
        <v>19851695771</v>
      </c>
      <c r="O115" s="28" t="s">
        <v>21</v>
      </c>
    </row>
    <row r="116" s="13" customFormat="1" customHeight="1" spans="1:15">
      <c r="A116" s="24"/>
      <c r="B116" s="47"/>
      <c r="C116" s="24" t="s">
        <v>61</v>
      </c>
      <c r="D116" s="24">
        <v>836</v>
      </c>
      <c r="E116" s="30"/>
      <c r="F116" s="31"/>
      <c r="G116" s="32"/>
      <c r="H116" s="33"/>
      <c r="I116" s="33"/>
      <c r="J116" s="33"/>
      <c r="K116" s="29"/>
      <c r="L116" s="24"/>
      <c r="M116" s="29"/>
      <c r="N116" s="43"/>
      <c r="O116" s="33"/>
    </row>
    <row r="117" s="13" customFormat="1" customHeight="1" spans="1:15">
      <c r="A117" s="24"/>
      <c r="B117" s="47"/>
      <c r="C117" s="24" t="s">
        <v>59</v>
      </c>
      <c r="D117" s="24">
        <v>601.6</v>
      </c>
      <c r="E117" s="30"/>
      <c r="F117" s="31"/>
      <c r="G117" s="32"/>
      <c r="H117" s="33"/>
      <c r="I117" s="33"/>
      <c r="J117" s="33"/>
      <c r="K117" s="29"/>
      <c r="L117" s="24"/>
      <c r="M117" s="29"/>
      <c r="N117" s="43"/>
      <c r="O117" s="33"/>
    </row>
    <row r="118" s="13" customFormat="1" customHeight="1" spans="1:15">
      <c r="A118" s="24"/>
      <c r="B118" s="47"/>
      <c r="C118" s="24" t="s">
        <v>65</v>
      </c>
      <c r="D118" s="24">
        <v>983.4</v>
      </c>
      <c r="E118" s="30"/>
      <c r="F118" s="31"/>
      <c r="G118" s="32"/>
      <c r="H118" s="33"/>
      <c r="I118" s="33"/>
      <c r="J118" s="33"/>
      <c r="K118" s="29"/>
      <c r="L118" s="24"/>
      <c r="M118" s="29"/>
      <c r="N118" s="43"/>
      <c r="O118" s="33"/>
    </row>
    <row r="119" s="13" customFormat="1" customHeight="1" spans="1:15">
      <c r="A119" s="24"/>
      <c r="B119" s="47"/>
      <c r="C119" s="23" t="s">
        <v>53</v>
      </c>
      <c r="D119" s="23">
        <v>482.5</v>
      </c>
      <c r="E119" s="30"/>
      <c r="F119" s="31"/>
      <c r="G119" s="32"/>
      <c r="H119" s="33"/>
      <c r="I119" s="33"/>
      <c r="J119" s="33"/>
      <c r="K119" s="29"/>
      <c r="L119" s="24"/>
      <c r="M119" s="29"/>
      <c r="N119" s="43"/>
      <c r="O119" s="33"/>
    </row>
    <row r="120" s="13" customFormat="1" customHeight="1" spans="1:15">
      <c r="A120" s="24"/>
      <c r="B120" s="46" t="s">
        <v>70</v>
      </c>
      <c r="C120" s="24" t="s">
        <v>30</v>
      </c>
      <c r="D120" s="24">
        <v>721.2</v>
      </c>
      <c r="E120" s="25">
        <f>SUM(D120:D122)</f>
        <v>2562.6</v>
      </c>
      <c r="F120" s="39"/>
      <c r="G120" s="38">
        <v>2.2</v>
      </c>
      <c r="H120" s="38">
        <v>25</v>
      </c>
      <c r="I120" s="28">
        <v>1800</v>
      </c>
      <c r="J120" s="38">
        <f>E120*H120+I120</f>
        <v>65865</v>
      </c>
      <c r="K120" s="23" t="s">
        <v>35</v>
      </c>
      <c r="L120" s="24">
        <v>18672495988</v>
      </c>
      <c r="M120" s="23" t="s">
        <v>113</v>
      </c>
      <c r="N120" s="42">
        <v>15870879818</v>
      </c>
      <c r="O120" s="28" t="s">
        <v>21</v>
      </c>
    </row>
    <row r="121" s="13" customFormat="1" customHeight="1" spans="1:15">
      <c r="A121" s="24"/>
      <c r="B121" s="47"/>
      <c r="C121" s="24" t="s">
        <v>31</v>
      </c>
      <c r="D121" s="24">
        <v>746</v>
      </c>
      <c r="E121" s="30"/>
      <c r="F121" s="40"/>
      <c r="G121" s="38"/>
      <c r="H121" s="38"/>
      <c r="I121" s="33"/>
      <c r="J121" s="38"/>
      <c r="K121" s="29"/>
      <c r="L121" s="24"/>
      <c r="M121" s="29"/>
      <c r="N121" s="43"/>
      <c r="O121" s="33"/>
    </row>
    <row r="122" s="13" customFormat="1" customHeight="1" spans="1:15">
      <c r="A122" s="24"/>
      <c r="B122" s="47"/>
      <c r="C122" s="24" t="s">
        <v>53</v>
      </c>
      <c r="D122" s="24">
        <v>1095.4</v>
      </c>
      <c r="E122" s="30"/>
      <c r="F122" s="41"/>
      <c r="G122" s="38"/>
      <c r="H122" s="38"/>
      <c r="I122" s="33"/>
      <c r="J122" s="38"/>
      <c r="K122" s="34"/>
      <c r="L122" s="24"/>
      <c r="M122" s="34"/>
      <c r="N122" s="44"/>
      <c r="O122" s="33"/>
    </row>
    <row r="123" s="13" customFormat="1" customHeight="1" spans="1:15">
      <c r="A123" s="24"/>
      <c r="B123" s="47"/>
      <c r="C123" s="24" t="s">
        <v>72</v>
      </c>
      <c r="D123" s="24">
        <v>380.8</v>
      </c>
      <c r="E123" s="38">
        <f>SUM(D123:D126)</f>
        <v>3029</v>
      </c>
      <c r="F123" s="36"/>
      <c r="G123" s="49">
        <v>2</v>
      </c>
      <c r="H123" s="33">
        <v>25</v>
      </c>
      <c r="I123" s="28">
        <v>1800</v>
      </c>
      <c r="J123" s="33">
        <f>E123*H123+I123</f>
        <v>77525</v>
      </c>
      <c r="K123" s="23" t="s">
        <v>114</v>
      </c>
      <c r="L123" s="13">
        <v>18371301222</v>
      </c>
      <c r="M123" s="23" t="s">
        <v>115</v>
      </c>
      <c r="N123" s="42">
        <v>17632804515</v>
      </c>
      <c r="O123" s="28" t="s">
        <v>21</v>
      </c>
    </row>
    <row r="124" s="13" customFormat="1" customHeight="1" spans="1:15">
      <c r="A124" s="24"/>
      <c r="B124" s="47"/>
      <c r="C124" s="24" t="s">
        <v>93</v>
      </c>
      <c r="D124" s="24">
        <v>1091.2</v>
      </c>
      <c r="E124" s="38"/>
      <c r="F124" s="36"/>
      <c r="G124" s="38"/>
      <c r="H124" s="33"/>
      <c r="I124" s="33"/>
      <c r="J124" s="33"/>
      <c r="K124" s="29"/>
      <c r="M124" s="29"/>
      <c r="N124" s="43"/>
      <c r="O124" s="33"/>
    </row>
    <row r="125" s="13" customFormat="1" customHeight="1" spans="1:15">
      <c r="A125" s="24"/>
      <c r="B125" s="47"/>
      <c r="C125" s="24" t="s">
        <v>42</v>
      </c>
      <c r="D125" s="24">
        <v>754.2</v>
      </c>
      <c r="E125" s="38"/>
      <c r="F125" s="36"/>
      <c r="G125" s="38"/>
      <c r="H125" s="33"/>
      <c r="I125" s="33"/>
      <c r="J125" s="33"/>
      <c r="K125" s="29"/>
      <c r="M125" s="29"/>
      <c r="N125" s="43"/>
      <c r="O125" s="33"/>
    </row>
    <row r="126" s="13" customFormat="1" customHeight="1" spans="1:15">
      <c r="A126" s="24"/>
      <c r="B126" s="48"/>
      <c r="C126" s="24" t="s">
        <v>32</v>
      </c>
      <c r="D126" s="24">
        <v>802.8</v>
      </c>
      <c r="E126" s="38"/>
      <c r="F126" s="36"/>
      <c r="G126" s="38"/>
      <c r="H126" s="33"/>
      <c r="I126" s="33"/>
      <c r="J126" s="33"/>
      <c r="K126" s="34"/>
      <c r="M126" s="34"/>
      <c r="N126" s="44"/>
      <c r="O126" s="33"/>
    </row>
    <row r="127" s="13" customFormat="1" customHeight="1" spans="1:15">
      <c r="A127" s="22">
        <v>44999</v>
      </c>
      <c r="B127" s="23" t="s">
        <v>25</v>
      </c>
      <c r="C127" s="24" t="s">
        <v>53</v>
      </c>
      <c r="D127" s="24">
        <v>67.6</v>
      </c>
      <c r="E127" s="25">
        <f>SUM(D127:D131)</f>
        <v>3190.8</v>
      </c>
      <c r="F127" s="26"/>
      <c r="G127" s="27" t="s">
        <v>18</v>
      </c>
      <c r="H127" s="28">
        <v>26</v>
      </c>
      <c r="I127" s="28">
        <v>2100</v>
      </c>
      <c r="J127" s="28">
        <f>E127*H127+I127</f>
        <v>85060.8</v>
      </c>
      <c r="K127" s="23" t="s">
        <v>35</v>
      </c>
      <c r="L127" s="24">
        <v>18672495988</v>
      </c>
      <c r="M127" s="23" t="s">
        <v>116</v>
      </c>
      <c r="N127" s="42">
        <v>13661660447</v>
      </c>
      <c r="O127" s="42" t="s">
        <v>21</v>
      </c>
    </row>
    <row r="128" s="13" customFormat="1" customHeight="1" spans="1:15">
      <c r="A128" s="29"/>
      <c r="B128" s="29"/>
      <c r="C128" s="24" t="s">
        <v>66</v>
      </c>
      <c r="D128" s="24">
        <v>880</v>
      </c>
      <c r="E128" s="30"/>
      <c r="F128" s="31"/>
      <c r="G128" s="32"/>
      <c r="H128" s="33"/>
      <c r="I128" s="33"/>
      <c r="J128" s="33"/>
      <c r="K128" s="29"/>
      <c r="L128" s="24"/>
      <c r="M128" s="29"/>
      <c r="N128" s="43"/>
      <c r="O128" s="43"/>
    </row>
    <row r="129" s="13" customFormat="1" customHeight="1" spans="1:15">
      <c r="A129" s="29"/>
      <c r="B129" s="29"/>
      <c r="C129" s="24" t="s">
        <v>99</v>
      </c>
      <c r="D129" s="24">
        <v>600</v>
      </c>
      <c r="E129" s="30"/>
      <c r="F129" s="31"/>
      <c r="G129" s="32"/>
      <c r="H129" s="33"/>
      <c r="I129" s="33"/>
      <c r="J129" s="33"/>
      <c r="K129" s="29"/>
      <c r="L129" s="24"/>
      <c r="M129" s="29"/>
      <c r="N129" s="43"/>
      <c r="O129" s="43"/>
    </row>
    <row r="130" s="13" customFormat="1" customHeight="1" spans="1:15">
      <c r="A130" s="29"/>
      <c r="B130" s="29"/>
      <c r="C130" s="24" t="s">
        <v>17</v>
      </c>
      <c r="D130" s="24">
        <v>998.8</v>
      </c>
      <c r="E130" s="30"/>
      <c r="F130" s="31"/>
      <c r="G130" s="32"/>
      <c r="H130" s="33"/>
      <c r="I130" s="33"/>
      <c r="J130" s="33"/>
      <c r="K130" s="29"/>
      <c r="L130" s="24"/>
      <c r="M130" s="29"/>
      <c r="N130" s="43"/>
      <c r="O130" s="43"/>
    </row>
    <row r="131" s="13" customFormat="1" customHeight="1" spans="1:15">
      <c r="A131" s="29"/>
      <c r="B131" s="34"/>
      <c r="C131" s="24" t="s">
        <v>90</v>
      </c>
      <c r="D131" s="24">
        <v>644.4</v>
      </c>
      <c r="E131" s="30"/>
      <c r="F131" s="31"/>
      <c r="G131" s="32"/>
      <c r="H131" s="33"/>
      <c r="I131" s="33"/>
      <c r="J131" s="33"/>
      <c r="K131" s="34"/>
      <c r="L131" s="24"/>
      <c r="M131" s="34"/>
      <c r="N131" s="44"/>
      <c r="O131" s="44"/>
    </row>
    <row r="132" s="13" customFormat="1" customHeight="1" spans="1:15">
      <c r="A132" s="29"/>
      <c r="B132" s="23" t="s">
        <v>73</v>
      </c>
      <c r="C132" s="24" t="s">
        <v>92</v>
      </c>
      <c r="D132" s="24">
        <v>369.3</v>
      </c>
      <c r="E132" s="25">
        <f>SUM(D132:D137)</f>
        <v>3659.5</v>
      </c>
      <c r="F132" s="26"/>
      <c r="G132" s="27" t="s">
        <v>62</v>
      </c>
      <c r="H132" s="28">
        <v>26</v>
      </c>
      <c r="I132" s="28">
        <v>1800</v>
      </c>
      <c r="J132" s="28">
        <f>E132*H132+I132</f>
        <v>96947</v>
      </c>
      <c r="K132" s="23" t="s">
        <v>63</v>
      </c>
      <c r="L132" s="24">
        <v>15171322991</v>
      </c>
      <c r="M132" s="23" t="s">
        <v>117</v>
      </c>
      <c r="N132" s="42" t="s">
        <v>118</v>
      </c>
      <c r="O132" s="42" t="s">
        <v>21</v>
      </c>
    </row>
    <row r="133" s="13" customFormat="1" customHeight="1" spans="1:15">
      <c r="A133" s="29"/>
      <c r="B133" s="29"/>
      <c r="C133" s="24" t="s">
        <v>90</v>
      </c>
      <c r="D133" s="24">
        <v>663.6</v>
      </c>
      <c r="E133" s="30"/>
      <c r="F133" s="31"/>
      <c r="G133" s="32"/>
      <c r="H133" s="33"/>
      <c r="I133" s="33"/>
      <c r="J133" s="33"/>
      <c r="K133" s="29"/>
      <c r="L133" s="24"/>
      <c r="M133" s="29"/>
      <c r="N133" s="43"/>
      <c r="O133" s="43"/>
    </row>
    <row r="134" s="13" customFormat="1" customHeight="1" spans="1:15">
      <c r="A134" s="29"/>
      <c r="B134" s="29"/>
      <c r="C134" s="24" t="s">
        <v>99</v>
      </c>
      <c r="D134" s="24">
        <v>677.4</v>
      </c>
      <c r="E134" s="30"/>
      <c r="F134" s="31"/>
      <c r="G134" s="32"/>
      <c r="H134" s="33"/>
      <c r="I134" s="33"/>
      <c r="J134" s="33"/>
      <c r="K134" s="29"/>
      <c r="L134" s="24"/>
      <c r="M134" s="29"/>
      <c r="N134" s="43"/>
      <c r="O134" s="43"/>
    </row>
    <row r="135" s="13" customFormat="1" customHeight="1" spans="1:15">
      <c r="A135" s="29"/>
      <c r="B135" s="29"/>
      <c r="C135" s="24" t="s">
        <v>53</v>
      </c>
      <c r="D135" s="24">
        <v>810.4</v>
      </c>
      <c r="E135" s="30"/>
      <c r="F135" s="31"/>
      <c r="G135" s="32"/>
      <c r="H135" s="33"/>
      <c r="I135" s="33"/>
      <c r="J135" s="33"/>
      <c r="K135" s="29"/>
      <c r="L135" s="24"/>
      <c r="M135" s="29"/>
      <c r="N135" s="43"/>
      <c r="O135" s="43"/>
    </row>
    <row r="136" s="13" customFormat="1" customHeight="1" spans="1:15">
      <c r="A136" s="29"/>
      <c r="B136" s="29"/>
      <c r="C136" s="24" t="s">
        <v>59</v>
      </c>
      <c r="D136" s="24">
        <v>749.2</v>
      </c>
      <c r="E136" s="30"/>
      <c r="F136" s="31"/>
      <c r="G136" s="32"/>
      <c r="H136" s="33"/>
      <c r="I136" s="33"/>
      <c r="J136" s="33"/>
      <c r="K136" s="29"/>
      <c r="L136" s="24"/>
      <c r="M136" s="29"/>
      <c r="N136" s="43"/>
      <c r="O136" s="43"/>
    </row>
    <row r="137" s="13" customFormat="1" customHeight="1" spans="1:15">
      <c r="A137" s="29"/>
      <c r="B137" s="34"/>
      <c r="C137" s="24" t="s">
        <v>54</v>
      </c>
      <c r="D137" s="24">
        <v>389.6</v>
      </c>
      <c r="E137" s="30"/>
      <c r="F137" s="31"/>
      <c r="G137" s="32"/>
      <c r="H137" s="33"/>
      <c r="I137" s="33"/>
      <c r="J137" s="33"/>
      <c r="K137" s="34"/>
      <c r="L137" s="24"/>
      <c r="M137" s="34"/>
      <c r="N137" s="44"/>
      <c r="O137" s="44"/>
    </row>
    <row r="138" s="13" customFormat="1" customHeight="1" spans="1:15">
      <c r="A138" s="29"/>
      <c r="B138" s="23" t="s">
        <v>94</v>
      </c>
      <c r="C138" s="24" t="s">
        <v>61</v>
      </c>
      <c r="D138" s="24">
        <v>955.8</v>
      </c>
      <c r="E138" s="25">
        <f>SUM(D138:D140)</f>
        <v>2975.2</v>
      </c>
      <c r="F138" s="26"/>
      <c r="G138" s="27" t="s">
        <v>18</v>
      </c>
      <c r="H138" s="28">
        <v>26</v>
      </c>
      <c r="I138" s="28">
        <v>1800</v>
      </c>
      <c r="J138" s="28">
        <f>E138*H138+I138</f>
        <v>79155.2</v>
      </c>
      <c r="K138" s="23" t="s">
        <v>35</v>
      </c>
      <c r="L138" s="24">
        <v>18672495988</v>
      </c>
      <c r="M138" s="23" t="s">
        <v>113</v>
      </c>
      <c r="N138" s="42">
        <v>15870879818</v>
      </c>
      <c r="O138" s="42" t="s">
        <v>21</v>
      </c>
    </row>
    <row r="139" s="13" customFormat="1" customHeight="1" spans="1:15">
      <c r="A139" s="29"/>
      <c r="B139" s="29"/>
      <c r="C139" s="24" t="s">
        <v>65</v>
      </c>
      <c r="D139" s="24">
        <v>1170.4</v>
      </c>
      <c r="E139" s="30"/>
      <c r="F139" s="31"/>
      <c r="G139" s="32"/>
      <c r="H139" s="33"/>
      <c r="I139" s="33"/>
      <c r="J139" s="33"/>
      <c r="K139" s="29"/>
      <c r="L139" s="24"/>
      <c r="M139" s="29"/>
      <c r="N139" s="43"/>
      <c r="O139" s="43"/>
    </row>
    <row r="140" s="13" customFormat="1" customHeight="1" spans="1:15">
      <c r="A140" s="29"/>
      <c r="B140" s="34"/>
      <c r="C140" s="24" t="s">
        <v>66</v>
      </c>
      <c r="D140" s="24">
        <v>849</v>
      </c>
      <c r="E140" s="30"/>
      <c r="F140" s="31"/>
      <c r="G140" s="32"/>
      <c r="H140" s="33"/>
      <c r="I140" s="33"/>
      <c r="J140" s="33"/>
      <c r="K140" s="34"/>
      <c r="L140" s="24"/>
      <c r="M140" s="34"/>
      <c r="N140" s="44"/>
      <c r="O140" s="44"/>
    </row>
    <row r="141" s="14" customFormat="1" customHeight="1" spans="1:15">
      <c r="A141" s="33"/>
      <c r="B141" s="28" t="s">
        <v>16</v>
      </c>
      <c r="C141" s="38" t="s">
        <v>31</v>
      </c>
      <c r="D141" s="38">
        <v>469.8</v>
      </c>
      <c r="E141" s="25">
        <f>SUM(D141:D143)</f>
        <v>2426.2</v>
      </c>
      <c r="F141" s="26"/>
      <c r="G141" s="27" t="s">
        <v>62</v>
      </c>
      <c r="H141" s="28">
        <v>23</v>
      </c>
      <c r="I141" s="28">
        <v>4250</v>
      </c>
      <c r="J141" s="28">
        <f>E141*H141+I141</f>
        <v>60052.6</v>
      </c>
      <c r="K141" s="28" t="s">
        <v>119</v>
      </c>
      <c r="L141" s="38">
        <v>13872344092</v>
      </c>
      <c r="M141" s="28" t="s">
        <v>120</v>
      </c>
      <c r="N141" s="27">
        <v>15927867335</v>
      </c>
      <c r="O141" s="28" t="s">
        <v>56</v>
      </c>
    </row>
    <row r="142" s="14" customFormat="1" customHeight="1" spans="1:15">
      <c r="A142" s="33"/>
      <c r="B142" s="33"/>
      <c r="C142" s="38" t="s">
        <v>32</v>
      </c>
      <c r="D142" s="38">
        <v>1065</v>
      </c>
      <c r="E142" s="30"/>
      <c r="F142" s="31"/>
      <c r="G142" s="32"/>
      <c r="H142" s="33"/>
      <c r="I142" s="33"/>
      <c r="J142" s="33"/>
      <c r="K142" s="33"/>
      <c r="L142" s="38"/>
      <c r="M142" s="33"/>
      <c r="N142" s="32"/>
      <c r="O142" s="33"/>
    </row>
    <row r="143" s="14" customFormat="1" customHeight="1" spans="1:15">
      <c r="A143" s="33"/>
      <c r="B143" s="50"/>
      <c r="C143" s="38" t="s">
        <v>42</v>
      </c>
      <c r="D143" s="38">
        <v>891.4</v>
      </c>
      <c r="E143" s="30"/>
      <c r="F143" s="31"/>
      <c r="G143" s="32"/>
      <c r="H143" s="33"/>
      <c r="I143" s="33"/>
      <c r="J143" s="33"/>
      <c r="K143" s="50"/>
      <c r="L143" s="38"/>
      <c r="M143" s="50"/>
      <c r="N143" s="51"/>
      <c r="O143" s="33"/>
    </row>
    <row r="144" s="13" customFormat="1" customHeight="1" spans="1:15">
      <c r="A144" s="29"/>
      <c r="B144" s="23" t="s">
        <v>67</v>
      </c>
      <c r="C144" s="24" t="s">
        <v>121</v>
      </c>
      <c r="D144" s="24">
        <v>1197.8</v>
      </c>
      <c r="E144" s="38">
        <f>SUM(D144:D145)</f>
        <v>2175</v>
      </c>
      <c r="F144" s="36"/>
      <c r="G144" s="38">
        <v>2.4</v>
      </c>
      <c r="H144" s="38">
        <v>24</v>
      </c>
      <c r="I144" s="28">
        <v>1800</v>
      </c>
      <c r="J144" s="38">
        <f>E144*H144+I144</f>
        <v>54000</v>
      </c>
      <c r="K144" s="23" t="s">
        <v>122</v>
      </c>
      <c r="L144" s="24">
        <v>15312349990</v>
      </c>
      <c r="M144" s="23" t="s">
        <v>123</v>
      </c>
      <c r="N144" s="42">
        <v>13776730422</v>
      </c>
      <c r="O144" s="28" t="s">
        <v>67</v>
      </c>
    </row>
    <row r="145" s="13" customFormat="1" customHeight="1" spans="1:15">
      <c r="A145" s="29"/>
      <c r="B145" s="29"/>
      <c r="C145" s="24" t="s">
        <v>124</v>
      </c>
      <c r="D145" s="24">
        <v>977.2</v>
      </c>
      <c r="E145" s="38"/>
      <c r="F145" s="36"/>
      <c r="G145" s="38"/>
      <c r="H145" s="38"/>
      <c r="I145" s="33"/>
      <c r="J145" s="38"/>
      <c r="K145" s="34"/>
      <c r="L145" s="24"/>
      <c r="M145" s="34"/>
      <c r="N145" s="44"/>
      <c r="O145" s="33"/>
    </row>
    <row r="146" s="13" customFormat="1" customHeight="1" spans="1:15">
      <c r="A146" s="29"/>
      <c r="B146" s="29"/>
      <c r="C146" s="24" t="s">
        <v>125</v>
      </c>
      <c r="D146" s="24">
        <v>1044.3</v>
      </c>
      <c r="E146" s="28">
        <f>SUM(D146:D148)</f>
        <v>1976.2</v>
      </c>
      <c r="F146" s="39"/>
      <c r="G146" s="28">
        <v>2.4</v>
      </c>
      <c r="H146" s="28">
        <v>22</v>
      </c>
      <c r="I146" s="28">
        <v>4080</v>
      </c>
      <c r="J146" s="28">
        <f>E146*H146+I146</f>
        <v>47556.4</v>
      </c>
      <c r="K146" s="23" t="s">
        <v>126</v>
      </c>
      <c r="L146" s="24">
        <v>13607373840</v>
      </c>
      <c r="M146" s="23" t="s">
        <v>127</v>
      </c>
      <c r="N146" s="42">
        <v>13607373840</v>
      </c>
      <c r="O146" s="28" t="s">
        <v>48</v>
      </c>
    </row>
    <row r="147" s="13" customFormat="1" customHeight="1" spans="1:15">
      <c r="A147" s="29"/>
      <c r="B147" s="29"/>
      <c r="C147" s="24" t="s">
        <v>128</v>
      </c>
      <c r="D147" s="24">
        <v>746.1</v>
      </c>
      <c r="E147" s="33"/>
      <c r="F147" s="40"/>
      <c r="G147" s="33"/>
      <c r="H147" s="33"/>
      <c r="I147" s="33"/>
      <c r="J147" s="33"/>
      <c r="K147" s="29"/>
      <c r="L147" s="24"/>
      <c r="M147" s="29"/>
      <c r="N147" s="43"/>
      <c r="O147" s="33"/>
    </row>
    <row r="148" s="13" customFormat="1" customHeight="1" spans="1:15">
      <c r="A148" s="29"/>
      <c r="B148" s="34"/>
      <c r="C148" s="24" t="s">
        <v>124</v>
      </c>
      <c r="D148" s="24">
        <v>185.8</v>
      </c>
      <c r="E148" s="50"/>
      <c r="F148" s="41"/>
      <c r="G148" s="50"/>
      <c r="H148" s="50"/>
      <c r="I148" s="33"/>
      <c r="J148" s="50"/>
      <c r="K148" s="29"/>
      <c r="L148" s="24"/>
      <c r="M148" s="29"/>
      <c r="N148" s="43"/>
      <c r="O148" s="33"/>
    </row>
    <row r="149" s="13" customFormat="1" customHeight="1" spans="1:15">
      <c r="A149" s="29"/>
      <c r="B149" s="23" t="s">
        <v>83</v>
      </c>
      <c r="C149" s="24" t="s">
        <v>82</v>
      </c>
      <c r="D149" s="24">
        <v>428.7</v>
      </c>
      <c r="E149" s="25">
        <f>SUM(D149:D150)</f>
        <v>916.05</v>
      </c>
      <c r="F149" s="26"/>
      <c r="G149" s="27" t="s">
        <v>58</v>
      </c>
      <c r="H149" s="28">
        <v>22</v>
      </c>
      <c r="I149" s="28">
        <v>1920</v>
      </c>
      <c r="J149" s="28">
        <f>E149*H149+I149</f>
        <v>22073.1</v>
      </c>
      <c r="K149" s="29"/>
      <c r="L149" s="24"/>
      <c r="M149" s="29"/>
      <c r="N149" s="43"/>
      <c r="O149" s="33"/>
    </row>
    <row r="150" s="13" customFormat="1" customHeight="1" spans="1:15">
      <c r="A150" s="29"/>
      <c r="B150" s="34"/>
      <c r="C150" s="24" t="s">
        <v>81</v>
      </c>
      <c r="D150" s="24">
        <v>487.35</v>
      </c>
      <c r="E150" s="30"/>
      <c r="F150" s="31"/>
      <c r="G150" s="32"/>
      <c r="H150" s="33"/>
      <c r="I150" s="33"/>
      <c r="J150" s="33"/>
      <c r="K150" s="34"/>
      <c r="L150" s="24"/>
      <c r="M150" s="34"/>
      <c r="N150" s="44"/>
      <c r="O150" s="33"/>
    </row>
    <row r="151" s="13" customFormat="1" customHeight="1" spans="1:15">
      <c r="A151" s="29"/>
      <c r="B151" s="23" t="s">
        <v>89</v>
      </c>
      <c r="C151" s="24" t="s">
        <v>99</v>
      </c>
      <c r="D151" s="24">
        <v>772.2</v>
      </c>
      <c r="E151" s="25">
        <f>SUM(D151:D154)</f>
        <v>3135</v>
      </c>
      <c r="F151" s="26"/>
      <c r="G151" s="27" t="s">
        <v>58</v>
      </c>
      <c r="H151" s="28">
        <v>26</v>
      </c>
      <c r="I151" s="28">
        <v>1800</v>
      </c>
      <c r="J151" s="28">
        <f>E151*H151+I151</f>
        <v>83310</v>
      </c>
      <c r="K151" s="23" t="s">
        <v>19</v>
      </c>
      <c r="L151" s="24">
        <v>15972819068</v>
      </c>
      <c r="M151" s="23" t="s">
        <v>95</v>
      </c>
      <c r="N151" s="42">
        <v>15126724988</v>
      </c>
      <c r="O151" s="28" t="s">
        <v>21</v>
      </c>
    </row>
    <row r="152" s="13" customFormat="1" customHeight="1" spans="1:15">
      <c r="A152" s="29"/>
      <c r="B152" s="29"/>
      <c r="C152" s="24" t="s">
        <v>53</v>
      </c>
      <c r="D152" s="24">
        <v>800.4</v>
      </c>
      <c r="E152" s="30"/>
      <c r="F152" s="31"/>
      <c r="G152" s="32"/>
      <c r="H152" s="33"/>
      <c r="I152" s="33"/>
      <c r="J152" s="33"/>
      <c r="K152" s="29"/>
      <c r="L152" s="24"/>
      <c r="M152" s="29"/>
      <c r="N152" s="43"/>
      <c r="O152" s="33"/>
    </row>
    <row r="153" s="13" customFormat="1" customHeight="1" spans="1:15">
      <c r="A153" s="29"/>
      <c r="B153" s="29"/>
      <c r="C153" s="24" t="s">
        <v>54</v>
      </c>
      <c r="D153" s="24">
        <v>805</v>
      </c>
      <c r="E153" s="30"/>
      <c r="F153" s="31"/>
      <c r="G153" s="32"/>
      <c r="H153" s="33"/>
      <c r="I153" s="33"/>
      <c r="J153" s="33"/>
      <c r="K153" s="29"/>
      <c r="L153" s="24"/>
      <c r="M153" s="29"/>
      <c r="N153" s="43"/>
      <c r="O153" s="33"/>
    </row>
    <row r="154" s="13" customFormat="1" customHeight="1" spans="1:15">
      <c r="A154" s="34"/>
      <c r="B154" s="34"/>
      <c r="C154" s="24" t="s">
        <v>59</v>
      </c>
      <c r="D154" s="24">
        <v>757.4</v>
      </c>
      <c r="E154" s="30"/>
      <c r="F154" s="31"/>
      <c r="G154" s="32"/>
      <c r="H154" s="33"/>
      <c r="I154" s="33"/>
      <c r="J154" s="33"/>
      <c r="K154" s="34"/>
      <c r="L154" s="24"/>
      <c r="M154" s="34"/>
      <c r="N154" s="44"/>
      <c r="O154" s="33"/>
    </row>
    <row r="155" s="13" customFormat="1" customHeight="1" spans="1:15">
      <c r="A155" s="22">
        <v>45000</v>
      </c>
      <c r="B155" s="24" t="s">
        <v>129</v>
      </c>
      <c r="C155" s="24" t="s">
        <v>30</v>
      </c>
      <c r="D155" s="24">
        <v>1999</v>
      </c>
      <c r="E155" s="38">
        <f>SUM(D155:D157)</f>
        <v>3941</v>
      </c>
      <c r="F155" s="26"/>
      <c r="G155" s="27" t="s">
        <v>62</v>
      </c>
      <c r="H155" s="28">
        <v>26</v>
      </c>
      <c r="I155" s="28">
        <v>1800</v>
      </c>
      <c r="J155" s="28">
        <f>E155*H155+I155</f>
        <v>104266</v>
      </c>
      <c r="K155" s="23" t="s">
        <v>19</v>
      </c>
      <c r="L155" s="24">
        <v>15972819068</v>
      </c>
      <c r="M155" s="23" t="s">
        <v>20</v>
      </c>
      <c r="N155" s="42">
        <v>13656220326</v>
      </c>
      <c r="O155" s="28" t="s">
        <v>21</v>
      </c>
    </row>
    <row r="156" s="13" customFormat="1" customHeight="1" spans="1:15">
      <c r="A156" s="29"/>
      <c r="B156" s="24"/>
      <c r="C156" s="24" t="s">
        <v>31</v>
      </c>
      <c r="D156" s="24">
        <v>1680.5</v>
      </c>
      <c r="E156" s="38"/>
      <c r="F156" s="31"/>
      <c r="G156" s="32"/>
      <c r="H156" s="33"/>
      <c r="I156" s="33"/>
      <c r="J156" s="33"/>
      <c r="K156" s="29"/>
      <c r="L156" s="24"/>
      <c r="M156" s="29"/>
      <c r="N156" s="43"/>
      <c r="O156" s="33"/>
    </row>
    <row r="157" s="13" customFormat="1" customHeight="1" spans="1:15">
      <c r="A157" s="29"/>
      <c r="B157" s="24"/>
      <c r="C157" s="24" t="s">
        <v>32</v>
      </c>
      <c r="D157" s="24">
        <v>261.5</v>
      </c>
      <c r="E157" s="38"/>
      <c r="F157" s="31"/>
      <c r="G157" s="32"/>
      <c r="H157" s="33"/>
      <c r="I157" s="33"/>
      <c r="J157" s="33"/>
      <c r="K157" s="34"/>
      <c r="L157" s="24"/>
      <c r="M157" s="34"/>
      <c r="N157" s="44"/>
      <c r="O157" s="33"/>
    </row>
    <row r="158" s="13" customFormat="1" customHeight="1" spans="1:15">
      <c r="A158" s="29"/>
      <c r="B158" s="24"/>
      <c r="C158" s="24" t="s">
        <v>32</v>
      </c>
      <c r="D158" s="24">
        <v>1243.2</v>
      </c>
      <c r="E158" s="38">
        <f>SUM(D158:D159)</f>
        <v>2236.4</v>
      </c>
      <c r="F158" s="26"/>
      <c r="G158" s="27" t="s">
        <v>18</v>
      </c>
      <c r="H158" s="28">
        <v>26</v>
      </c>
      <c r="I158" s="28">
        <v>1800</v>
      </c>
      <c r="J158" s="28">
        <f>E158*H158+I158</f>
        <v>59946.4</v>
      </c>
      <c r="K158" s="23" t="s">
        <v>35</v>
      </c>
      <c r="L158" s="24">
        <v>18672495988</v>
      </c>
      <c r="M158" s="23" t="s">
        <v>113</v>
      </c>
      <c r="N158" s="42">
        <v>13656220326</v>
      </c>
      <c r="O158" s="28" t="s">
        <v>21</v>
      </c>
    </row>
    <row r="159" s="13" customFormat="1" customHeight="1" spans="1:15">
      <c r="A159" s="29"/>
      <c r="B159" s="24"/>
      <c r="C159" s="24" t="s">
        <v>104</v>
      </c>
      <c r="D159" s="24">
        <v>993.2</v>
      </c>
      <c r="E159" s="38"/>
      <c r="F159" s="31"/>
      <c r="G159" s="32"/>
      <c r="H159" s="33"/>
      <c r="I159" s="33"/>
      <c r="J159" s="33"/>
      <c r="K159" s="34"/>
      <c r="L159" s="24"/>
      <c r="M159" s="34"/>
      <c r="N159" s="44"/>
      <c r="O159" s="33"/>
    </row>
    <row r="160" s="13" customFormat="1" customHeight="1" spans="1:15">
      <c r="A160" s="29"/>
      <c r="B160" s="24" t="s">
        <v>57</v>
      </c>
      <c r="C160" s="24" t="s">
        <v>59</v>
      </c>
      <c r="D160" s="24">
        <v>851.6</v>
      </c>
      <c r="E160" s="25">
        <f>SUM(D160:D161)</f>
        <v>2439</v>
      </c>
      <c r="F160" s="26"/>
      <c r="G160" s="27" t="s">
        <v>62</v>
      </c>
      <c r="H160" s="28">
        <v>26</v>
      </c>
      <c r="I160" s="28">
        <v>1800</v>
      </c>
      <c r="J160" s="28">
        <f>E160*H160+I160</f>
        <v>65214</v>
      </c>
      <c r="K160" s="23" t="s">
        <v>130</v>
      </c>
      <c r="L160" s="24">
        <v>13972728665</v>
      </c>
      <c r="M160" s="23" t="s">
        <v>131</v>
      </c>
      <c r="N160" s="42">
        <v>15398296908</v>
      </c>
      <c r="O160" s="28" t="s">
        <v>21</v>
      </c>
    </row>
    <row r="161" s="13" customFormat="1" customHeight="1" spans="1:15">
      <c r="A161" s="29"/>
      <c r="B161" s="24"/>
      <c r="C161" s="24" t="s">
        <v>53</v>
      </c>
      <c r="D161" s="24">
        <v>1587.4</v>
      </c>
      <c r="E161" s="30"/>
      <c r="F161" s="31"/>
      <c r="G161" s="32"/>
      <c r="H161" s="33"/>
      <c r="I161" s="33"/>
      <c r="J161" s="33"/>
      <c r="K161" s="34"/>
      <c r="L161" s="24"/>
      <c r="M161" s="34"/>
      <c r="N161" s="44"/>
      <c r="O161" s="33"/>
    </row>
    <row r="162" s="13" customFormat="1" customHeight="1" spans="1:15">
      <c r="A162" s="29"/>
      <c r="B162" s="24" t="s">
        <v>94</v>
      </c>
      <c r="C162" s="24" t="s">
        <v>17</v>
      </c>
      <c r="D162" s="24">
        <v>1103.8</v>
      </c>
      <c r="E162" s="25">
        <f>SUM(D162:D164)</f>
        <v>3523</v>
      </c>
      <c r="F162" s="26"/>
      <c r="G162" s="27" t="s">
        <v>62</v>
      </c>
      <c r="H162" s="28">
        <v>26</v>
      </c>
      <c r="I162" s="28">
        <v>1800</v>
      </c>
      <c r="J162" s="28">
        <f>E162*H162+I162</f>
        <v>93398</v>
      </c>
      <c r="K162" s="23" t="s">
        <v>19</v>
      </c>
      <c r="L162" s="24">
        <v>15972819068</v>
      </c>
      <c r="M162" s="23" t="s">
        <v>91</v>
      </c>
      <c r="N162" s="42">
        <v>13961993215</v>
      </c>
      <c r="O162" s="28" t="s">
        <v>21</v>
      </c>
    </row>
    <row r="163" s="13" customFormat="1" customHeight="1" spans="1:15">
      <c r="A163" s="29"/>
      <c r="B163" s="24"/>
      <c r="C163" s="24" t="s">
        <v>101</v>
      </c>
      <c r="D163" s="24">
        <v>1762.8</v>
      </c>
      <c r="E163" s="30"/>
      <c r="F163" s="31"/>
      <c r="G163" s="32"/>
      <c r="H163" s="33"/>
      <c r="I163" s="33"/>
      <c r="J163" s="33"/>
      <c r="K163" s="29"/>
      <c r="L163" s="24"/>
      <c r="M163" s="29"/>
      <c r="N163" s="43"/>
      <c r="O163" s="33"/>
    </row>
    <row r="164" s="13" customFormat="1" customHeight="1" spans="1:15">
      <c r="A164" s="29"/>
      <c r="B164" s="24"/>
      <c r="C164" s="24" t="s">
        <v>85</v>
      </c>
      <c r="D164" s="24">
        <v>656.4</v>
      </c>
      <c r="E164" s="30"/>
      <c r="F164" s="31"/>
      <c r="G164" s="32"/>
      <c r="H164" s="33"/>
      <c r="I164" s="33"/>
      <c r="J164" s="33"/>
      <c r="K164" s="34"/>
      <c r="L164" s="24"/>
      <c r="M164" s="34"/>
      <c r="N164" s="44"/>
      <c r="O164" s="33"/>
    </row>
    <row r="165" s="13" customFormat="1" customHeight="1" spans="1:15">
      <c r="A165" s="29"/>
      <c r="B165" s="24" t="s">
        <v>41</v>
      </c>
      <c r="C165" s="24" t="s">
        <v>132</v>
      </c>
      <c r="D165" s="24">
        <v>904.4</v>
      </c>
      <c r="E165" s="38">
        <f>SUM(D165:D167)</f>
        <v>2441.4</v>
      </c>
      <c r="F165" s="36"/>
      <c r="G165" s="27" t="s">
        <v>58</v>
      </c>
      <c r="H165" s="28">
        <v>26</v>
      </c>
      <c r="I165" s="28">
        <v>1800</v>
      </c>
      <c r="J165" s="28">
        <f>E165*H165+I165</f>
        <v>65276.4</v>
      </c>
      <c r="K165" s="23" t="s">
        <v>27</v>
      </c>
      <c r="L165" s="24">
        <v>15072756798</v>
      </c>
      <c r="M165" s="23" t="s">
        <v>80</v>
      </c>
      <c r="N165" s="42">
        <v>13409840185</v>
      </c>
      <c r="O165" s="42" t="s">
        <v>21</v>
      </c>
    </row>
    <row r="166" s="13" customFormat="1" customHeight="1" spans="1:15">
      <c r="A166" s="29"/>
      <c r="B166" s="24"/>
      <c r="C166" s="24" t="s">
        <v>133</v>
      </c>
      <c r="D166" s="24">
        <v>834</v>
      </c>
      <c r="E166" s="38"/>
      <c r="F166" s="36"/>
      <c r="G166" s="32"/>
      <c r="H166" s="33"/>
      <c r="I166" s="33"/>
      <c r="J166" s="33"/>
      <c r="K166" s="29"/>
      <c r="L166" s="24"/>
      <c r="M166" s="29"/>
      <c r="N166" s="43"/>
      <c r="O166" s="43"/>
    </row>
    <row r="167" s="13" customFormat="1" customHeight="1" spans="1:15">
      <c r="A167" s="29"/>
      <c r="B167" s="24"/>
      <c r="C167" s="24" t="s">
        <v>134</v>
      </c>
      <c r="D167" s="24">
        <v>703</v>
      </c>
      <c r="E167" s="38"/>
      <c r="F167" s="36"/>
      <c r="G167" s="32"/>
      <c r="H167" s="33"/>
      <c r="I167" s="33"/>
      <c r="J167" s="33"/>
      <c r="K167" s="34"/>
      <c r="L167" s="24"/>
      <c r="M167" s="34"/>
      <c r="N167" s="44"/>
      <c r="O167" s="44"/>
    </row>
    <row r="168" s="13" customFormat="1" customHeight="1" spans="1:15">
      <c r="A168" s="29"/>
      <c r="B168" s="24"/>
      <c r="C168" s="24" t="s">
        <v>135</v>
      </c>
      <c r="D168" s="24">
        <v>1167</v>
      </c>
      <c r="E168" s="28">
        <f>SUM(D168:D169)</f>
        <v>2864</v>
      </c>
      <c r="F168" s="39"/>
      <c r="G168" s="27" t="s">
        <v>18</v>
      </c>
      <c r="H168" s="28">
        <v>26</v>
      </c>
      <c r="I168" s="28">
        <v>1800</v>
      </c>
      <c r="J168" s="28">
        <f>E168*H168+I168</f>
        <v>76264</v>
      </c>
      <c r="K168" s="23" t="s">
        <v>35</v>
      </c>
      <c r="L168" s="24">
        <v>18672495988</v>
      </c>
      <c r="M168" s="23" t="s">
        <v>36</v>
      </c>
      <c r="N168" s="42">
        <v>13222559195</v>
      </c>
      <c r="O168" s="42" t="s">
        <v>21</v>
      </c>
    </row>
    <row r="169" s="13" customFormat="1" customHeight="1" spans="1:15">
      <c r="A169" s="29"/>
      <c r="B169" s="24"/>
      <c r="C169" s="24" t="s">
        <v>136</v>
      </c>
      <c r="D169" s="24">
        <v>1697</v>
      </c>
      <c r="E169" s="50"/>
      <c r="F169" s="41"/>
      <c r="G169" s="32"/>
      <c r="H169" s="33"/>
      <c r="I169" s="33"/>
      <c r="J169" s="33"/>
      <c r="K169" s="34"/>
      <c r="L169" s="24"/>
      <c r="M169" s="34"/>
      <c r="N169" s="44"/>
      <c r="O169" s="44"/>
    </row>
    <row r="170" s="13" customFormat="1" customHeight="1" spans="1:15">
      <c r="A170" s="29"/>
      <c r="B170" s="23" t="s">
        <v>98</v>
      </c>
      <c r="C170" s="24" t="s">
        <v>72</v>
      </c>
      <c r="D170" s="24">
        <v>424.8</v>
      </c>
      <c r="E170" s="25">
        <f>SUM(D170:D177)</f>
        <v>5393.4</v>
      </c>
      <c r="F170" s="26"/>
      <c r="G170" s="27" t="s">
        <v>18</v>
      </c>
      <c r="H170" s="28">
        <v>26</v>
      </c>
      <c r="I170" s="28">
        <v>1800</v>
      </c>
      <c r="J170" s="52"/>
      <c r="K170" s="23" t="s">
        <v>63</v>
      </c>
      <c r="L170" s="24">
        <v>15171322991</v>
      </c>
      <c r="M170" s="23" t="s">
        <v>137</v>
      </c>
      <c r="N170" s="42">
        <v>13865436088</v>
      </c>
      <c r="O170" s="42" t="s">
        <v>21</v>
      </c>
    </row>
    <row r="171" s="13" customFormat="1" customHeight="1" spans="1:15">
      <c r="A171" s="29"/>
      <c r="B171" s="29"/>
      <c r="C171" s="24" t="s">
        <v>26</v>
      </c>
      <c r="D171" s="24">
        <v>1388.4</v>
      </c>
      <c r="E171" s="30"/>
      <c r="F171" s="31"/>
      <c r="G171" s="32"/>
      <c r="H171" s="33"/>
      <c r="I171" s="33"/>
      <c r="J171" s="53"/>
      <c r="K171" s="29"/>
      <c r="L171" s="24"/>
      <c r="M171" s="29"/>
      <c r="N171" s="43"/>
      <c r="O171" s="43"/>
    </row>
    <row r="172" s="13" customFormat="1" customHeight="1" spans="1:15">
      <c r="A172" s="29"/>
      <c r="B172" s="29"/>
      <c r="C172" s="24" t="s">
        <v>29</v>
      </c>
      <c r="D172" s="24">
        <v>1157.6</v>
      </c>
      <c r="E172" s="30"/>
      <c r="F172" s="31"/>
      <c r="G172" s="32"/>
      <c r="H172" s="33"/>
      <c r="I172" s="33"/>
      <c r="J172" s="53"/>
      <c r="K172" s="29"/>
      <c r="L172" s="24"/>
      <c r="M172" s="29"/>
      <c r="N172" s="43"/>
      <c r="O172" s="43"/>
    </row>
    <row r="173" s="13" customFormat="1" customHeight="1" spans="1:15">
      <c r="A173" s="29"/>
      <c r="B173" s="29"/>
      <c r="C173" s="24" t="s">
        <v>30</v>
      </c>
      <c r="D173" s="24">
        <v>125.2</v>
      </c>
      <c r="E173" s="30"/>
      <c r="F173" s="31"/>
      <c r="G173" s="32"/>
      <c r="H173" s="33"/>
      <c r="I173" s="33"/>
      <c r="J173" s="53"/>
      <c r="K173" s="34"/>
      <c r="L173" s="24"/>
      <c r="M173" s="34"/>
      <c r="N173" s="44"/>
      <c r="O173" s="44"/>
    </row>
    <row r="174" s="13" customFormat="1" customHeight="1" spans="1:15">
      <c r="A174" s="29"/>
      <c r="B174" s="29"/>
      <c r="C174" s="24" t="s">
        <v>90</v>
      </c>
      <c r="D174" s="24">
        <v>610.8</v>
      </c>
      <c r="E174" s="30"/>
      <c r="F174" s="31"/>
      <c r="G174" s="27" t="s">
        <v>58</v>
      </c>
      <c r="H174" s="28">
        <v>26</v>
      </c>
      <c r="I174" s="28">
        <v>1800</v>
      </c>
      <c r="J174" s="52"/>
      <c r="K174" s="23" t="s">
        <v>27</v>
      </c>
      <c r="L174" s="24">
        <v>15072756798</v>
      </c>
      <c r="M174" s="23" t="s">
        <v>138</v>
      </c>
      <c r="N174" s="42">
        <v>18079299013</v>
      </c>
      <c r="O174" s="42" t="s">
        <v>21</v>
      </c>
    </row>
    <row r="175" s="13" customFormat="1" customHeight="1" spans="1:15">
      <c r="A175" s="29"/>
      <c r="B175" s="29"/>
      <c r="C175" s="24" t="s">
        <v>92</v>
      </c>
      <c r="D175" s="24">
        <v>557.6</v>
      </c>
      <c r="E175" s="30"/>
      <c r="F175" s="31"/>
      <c r="G175" s="32"/>
      <c r="H175" s="33"/>
      <c r="I175" s="33"/>
      <c r="J175" s="53"/>
      <c r="K175" s="29"/>
      <c r="L175" s="24"/>
      <c r="M175" s="29"/>
      <c r="N175" s="43"/>
      <c r="O175" s="43"/>
    </row>
    <row r="176" s="13" customFormat="1" customHeight="1" spans="1:15">
      <c r="A176" s="29"/>
      <c r="B176" s="29"/>
      <c r="C176" s="24" t="s">
        <v>93</v>
      </c>
      <c r="D176" s="24">
        <v>759.8</v>
      </c>
      <c r="E176" s="30"/>
      <c r="F176" s="31"/>
      <c r="G176" s="32"/>
      <c r="H176" s="33"/>
      <c r="I176" s="33"/>
      <c r="J176" s="53"/>
      <c r="K176" s="29"/>
      <c r="L176" s="24"/>
      <c r="M176" s="29"/>
      <c r="N176" s="43"/>
      <c r="O176" s="43"/>
    </row>
    <row r="177" s="13" customFormat="1" customHeight="1" spans="1:15">
      <c r="A177" s="29"/>
      <c r="B177" s="34"/>
      <c r="C177" s="24" t="s">
        <v>72</v>
      </c>
      <c r="D177" s="24">
        <v>369.2</v>
      </c>
      <c r="E177" s="30"/>
      <c r="F177" s="31"/>
      <c r="G177" s="32"/>
      <c r="H177" s="33"/>
      <c r="I177" s="33"/>
      <c r="J177" s="53"/>
      <c r="K177" s="34"/>
      <c r="L177" s="24"/>
      <c r="M177" s="34"/>
      <c r="N177" s="44"/>
      <c r="O177" s="44"/>
    </row>
    <row r="178" s="13" customFormat="1" customHeight="1" spans="1:15">
      <c r="A178" s="29"/>
      <c r="B178" s="23" t="s">
        <v>60</v>
      </c>
      <c r="C178" s="24" t="s">
        <v>72</v>
      </c>
      <c r="D178" s="24">
        <v>694.4</v>
      </c>
      <c r="E178" s="25">
        <f>SUM(D178:D182)</f>
        <v>2605</v>
      </c>
      <c r="F178" s="26"/>
      <c r="G178" s="27" t="s">
        <v>139</v>
      </c>
      <c r="H178" s="28">
        <v>26</v>
      </c>
      <c r="I178" s="28">
        <v>1800</v>
      </c>
      <c r="J178" s="28">
        <f>E178*H178+I178</f>
        <v>69530</v>
      </c>
      <c r="K178" s="23" t="s">
        <v>140</v>
      </c>
      <c r="L178" s="24">
        <v>15997362209</v>
      </c>
      <c r="M178" s="23" t="s">
        <v>141</v>
      </c>
      <c r="N178" s="42">
        <v>13939595825</v>
      </c>
      <c r="O178" s="42" t="s">
        <v>67</v>
      </c>
    </row>
    <row r="179" s="13" customFormat="1" customHeight="1" spans="1:15">
      <c r="A179" s="29"/>
      <c r="B179" s="29"/>
      <c r="C179" s="24" t="s">
        <v>93</v>
      </c>
      <c r="D179" s="24">
        <v>699.2</v>
      </c>
      <c r="E179" s="30"/>
      <c r="F179" s="31"/>
      <c r="G179" s="32"/>
      <c r="H179" s="33"/>
      <c r="I179" s="33"/>
      <c r="J179" s="33"/>
      <c r="K179" s="29"/>
      <c r="L179" s="24"/>
      <c r="M179" s="29"/>
      <c r="N179" s="43"/>
      <c r="O179" s="43"/>
    </row>
    <row r="180" s="13" customFormat="1" customHeight="1" spans="1:15">
      <c r="A180" s="29"/>
      <c r="B180" s="29"/>
      <c r="C180" s="24" t="s">
        <v>142</v>
      </c>
      <c r="D180" s="24">
        <v>460.6</v>
      </c>
      <c r="E180" s="30"/>
      <c r="F180" s="31"/>
      <c r="G180" s="32"/>
      <c r="H180" s="33"/>
      <c r="I180" s="33"/>
      <c r="J180" s="33"/>
      <c r="K180" s="29"/>
      <c r="L180" s="24"/>
      <c r="M180" s="29"/>
      <c r="N180" s="43"/>
      <c r="O180" s="43"/>
    </row>
    <row r="181" s="13" customFormat="1" customHeight="1" spans="1:15">
      <c r="A181" s="29"/>
      <c r="B181" s="29"/>
      <c r="C181" s="24" t="s">
        <v>143</v>
      </c>
      <c r="D181" s="24">
        <v>588</v>
      </c>
      <c r="E181" s="30"/>
      <c r="F181" s="31"/>
      <c r="G181" s="32"/>
      <c r="H181" s="33"/>
      <c r="I181" s="33"/>
      <c r="J181" s="33"/>
      <c r="K181" s="29"/>
      <c r="L181" s="24"/>
      <c r="M181" s="29"/>
      <c r="N181" s="43"/>
      <c r="O181" s="43"/>
    </row>
    <row r="182" s="13" customFormat="1" customHeight="1" spans="1:15">
      <c r="A182" s="29"/>
      <c r="B182" s="34"/>
      <c r="C182" s="24" t="s">
        <v>92</v>
      </c>
      <c r="D182" s="24">
        <v>162.8</v>
      </c>
      <c r="E182" s="30"/>
      <c r="F182" s="31"/>
      <c r="G182" s="32"/>
      <c r="H182" s="33"/>
      <c r="I182" s="33"/>
      <c r="J182" s="33"/>
      <c r="K182" s="34"/>
      <c r="L182" s="24"/>
      <c r="M182" s="34"/>
      <c r="N182" s="44"/>
      <c r="O182" s="44"/>
    </row>
    <row r="183" s="13" customFormat="1" customHeight="1" spans="1:15">
      <c r="A183" s="29"/>
      <c r="B183" s="23" t="s">
        <v>86</v>
      </c>
      <c r="C183" s="24" t="s">
        <v>32</v>
      </c>
      <c r="D183" s="24">
        <v>871.8</v>
      </c>
      <c r="E183" s="25">
        <f>SUM(D183:D186)</f>
        <v>3363</v>
      </c>
      <c r="F183" s="26"/>
      <c r="G183" s="27" t="s">
        <v>62</v>
      </c>
      <c r="H183" s="28">
        <v>26</v>
      </c>
      <c r="I183" s="28">
        <v>1800</v>
      </c>
      <c r="J183" s="28">
        <f>E183*H183+I183</f>
        <v>89238</v>
      </c>
      <c r="K183" s="23" t="s">
        <v>74</v>
      </c>
      <c r="L183" s="24">
        <v>13042716888</v>
      </c>
      <c r="M183" s="23" t="s">
        <v>75</v>
      </c>
      <c r="N183" s="42">
        <v>18267250539</v>
      </c>
      <c r="O183" s="42" t="s">
        <v>21</v>
      </c>
    </row>
    <row r="184" s="13" customFormat="1" customHeight="1" spans="1:15">
      <c r="A184" s="29"/>
      <c r="B184" s="29"/>
      <c r="C184" s="24" t="s">
        <v>31</v>
      </c>
      <c r="D184" s="24">
        <v>780</v>
      </c>
      <c r="E184" s="30"/>
      <c r="F184" s="31"/>
      <c r="G184" s="32"/>
      <c r="H184" s="33"/>
      <c r="I184" s="33"/>
      <c r="J184" s="33"/>
      <c r="K184" s="29"/>
      <c r="L184" s="24"/>
      <c r="M184" s="29"/>
      <c r="N184" s="43"/>
      <c r="O184" s="43"/>
    </row>
    <row r="185" s="13" customFormat="1" customHeight="1" spans="1:15">
      <c r="A185" s="29"/>
      <c r="B185" s="29"/>
      <c r="C185" s="24" t="s">
        <v>30</v>
      </c>
      <c r="D185" s="24">
        <v>848.6</v>
      </c>
      <c r="E185" s="30"/>
      <c r="F185" s="31"/>
      <c r="G185" s="32"/>
      <c r="H185" s="33"/>
      <c r="I185" s="33"/>
      <c r="J185" s="33"/>
      <c r="K185" s="29"/>
      <c r="L185" s="24"/>
      <c r="M185" s="29"/>
      <c r="N185" s="43"/>
      <c r="O185" s="43"/>
    </row>
    <row r="186" s="13" customFormat="1" customHeight="1" spans="1:15">
      <c r="A186" s="29"/>
      <c r="B186" s="34"/>
      <c r="C186" s="24" t="s">
        <v>29</v>
      </c>
      <c r="D186" s="24">
        <v>862.6</v>
      </c>
      <c r="E186" s="30"/>
      <c r="F186" s="31"/>
      <c r="G186" s="32"/>
      <c r="H186" s="33"/>
      <c r="I186" s="33"/>
      <c r="J186" s="33"/>
      <c r="K186" s="34"/>
      <c r="L186" s="24"/>
      <c r="M186" s="34"/>
      <c r="N186" s="44"/>
      <c r="O186" s="44"/>
    </row>
    <row r="187" s="13" customFormat="1" customHeight="1" spans="1:15">
      <c r="A187" s="29"/>
      <c r="B187" s="23" t="s">
        <v>60</v>
      </c>
      <c r="C187" s="24" t="s">
        <v>92</v>
      </c>
      <c r="D187" s="24">
        <v>910.4</v>
      </c>
      <c r="E187" s="25">
        <f>SUM(D187:D188)</f>
        <v>1612</v>
      </c>
      <c r="F187" s="26"/>
      <c r="G187" s="27" t="s">
        <v>58</v>
      </c>
      <c r="H187" s="28">
        <v>24.5</v>
      </c>
      <c r="I187" s="28">
        <v>1800</v>
      </c>
      <c r="J187" s="28">
        <f>E187*H187+I187</f>
        <v>41294</v>
      </c>
      <c r="K187" s="23" t="s">
        <v>122</v>
      </c>
      <c r="L187" s="24">
        <v>15312349990</v>
      </c>
      <c r="M187" s="23" t="s">
        <v>123</v>
      </c>
      <c r="N187" s="42">
        <v>13776730422</v>
      </c>
      <c r="O187" s="42" t="s">
        <v>67</v>
      </c>
    </row>
    <row r="188" s="13" customFormat="1" customHeight="1" spans="1:15">
      <c r="A188" s="29"/>
      <c r="B188" s="34"/>
      <c r="C188" s="24" t="s">
        <v>144</v>
      </c>
      <c r="D188" s="24">
        <v>701.6</v>
      </c>
      <c r="E188" s="30"/>
      <c r="F188" s="31"/>
      <c r="G188" s="32"/>
      <c r="H188" s="33"/>
      <c r="I188" s="33"/>
      <c r="J188" s="33"/>
      <c r="K188" s="34"/>
      <c r="L188" s="24"/>
      <c r="M188" s="34"/>
      <c r="N188" s="44"/>
      <c r="O188" s="44"/>
    </row>
    <row r="189" s="14" customFormat="1" customHeight="1" spans="1:15">
      <c r="A189" s="33"/>
      <c r="B189" s="28" t="s">
        <v>86</v>
      </c>
      <c r="C189" s="38" t="s">
        <v>88</v>
      </c>
      <c r="D189" s="38">
        <v>255.4</v>
      </c>
      <c r="E189" s="25">
        <f>SUM(D189:D193)</f>
        <v>3577.6</v>
      </c>
      <c r="F189" s="26"/>
      <c r="G189" s="27" t="s">
        <v>62</v>
      </c>
      <c r="H189" s="28">
        <v>24</v>
      </c>
      <c r="I189" s="28">
        <v>4400</v>
      </c>
      <c r="J189" s="28">
        <f>E189*H189+I189</f>
        <v>90262.4</v>
      </c>
      <c r="K189" s="28" t="s">
        <v>119</v>
      </c>
      <c r="L189" s="38">
        <v>13872344092</v>
      </c>
      <c r="M189" s="28" t="s">
        <v>145</v>
      </c>
      <c r="N189" s="27">
        <v>13776730422</v>
      </c>
      <c r="O189" s="28" t="s">
        <v>56</v>
      </c>
    </row>
    <row r="190" s="14" customFormat="1" customHeight="1" spans="1:15">
      <c r="A190" s="33"/>
      <c r="B190" s="33"/>
      <c r="C190" s="38" t="s">
        <v>97</v>
      </c>
      <c r="D190" s="38">
        <v>798.2</v>
      </c>
      <c r="E190" s="30"/>
      <c r="F190" s="31"/>
      <c r="G190" s="32"/>
      <c r="H190" s="33"/>
      <c r="I190" s="33"/>
      <c r="J190" s="33"/>
      <c r="K190" s="33"/>
      <c r="L190" s="38"/>
      <c r="M190" s="33"/>
      <c r="N190" s="32"/>
      <c r="O190" s="33"/>
    </row>
    <row r="191" s="14" customFormat="1" customHeight="1" spans="1:15">
      <c r="A191" s="33"/>
      <c r="B191" s="33"/>
      <c r="C191" s="38" t="s">
        <v>71</v>
      </c>
      <c r="D191" s="38">
        <v>875.6</v>
      </c>
      <c r="E191" s="30"/>
      <c r="F191" s="31"/>
      <c r="G191" s="32"/>
      <c r="H191" s="33"/>
      <c r="I191" s="33"/>
      <c r="J191" s="33"/>
      <c r="K191" s="33"/>
      <c r="L191" s="38"/>
      <c r="M191" s="33"/>
      <c r="N191" s="32"/>
      <c r="O191" s="33"/>
    </row>
    <row r="192" s="14" customFormat="1" customHeight="1" spans="1:15">
      <c r="A192" s="33"/>
      <c r="B192" s="33"/>
      <c r="C192" s="38" t="s">
        <v>26</v>
      </c>
      <c r="D192" s="38">
        <v>769.6</v>
      </c>
      <c r="E192" s="30"/>
      <c r="F192" s="31"/>
      <c r="G192" s="32"/>
      <c r="H192" s="33"/>
      <c r="I192" s="33"/>
      <c r="J192" s="33"/>
      <c r="K192" s="33"/>
      <c r="L192" s="38"/>
      <c r="M192" s="33"/>
      <c r="N192" s="32"/>
      <c r="O192" s="33"/>
    </row>
    <row r="193" s="14" customFormat="1" customHeight="1" spans="1:15">
      <c r="A193" s="33"/>
      <c r="B193" s="50"/>
      <c r="C193" s="38" t="s">
        <v>92</v>
      </c>
      <c r="D193" s="38">
        <v>878.8</v>
      </c>
      <c r="E193" s="30"/>
      <c r="F193" s="31"/>
      <c r="G193" s="32"/>
      <c r="H193" s="33"/>
      <c r="I193" s="33"/>
      <c r="J193" s="33"/>
      <c r="K193" s="50"/>
      <c r="L193" s="38"/>
      <c r="M193" s="50"/>
      <c r="N193" s="51"/>
      <c r="O193" s="33"/>
    </row>
    <row r="194" s="13" customFormat="1" customHeight="1" spans="1:15">
      <c r="A194" s="29"/>
      <c r="B194" s="23" t="s">
        <v>83</v>
      </c>
      <c r="C194" s="24" t="s">
        <v>146</v>
      </c>
      <c r="D194" s="24">
        <v>1085.9</v>
      </c>
      <c r="E194" s="25">
        <f>SUM(D194:D200)</f>
        <v>6767.2</v>
      </c>
      <c r="F194" s="26"/>
      <c r="G194" s="27" t="s">
        <v>62</v>
      </c>
      <c r="H194" s="28">
        <v>23</v>
      </c>
      <c r="I194" s="28">
        <v>4200</v>
      </c>
      <c r="J194" s="52"/>
      <c r="K194" s="23" t="s">
        <v>147</v>
      </c>
      <c r="L194" s="24"/>
      <c r="M194" s="23" t="s">
        <v>148</v>
      </c>
      <c r="N194" s="42">
        <v>18274133033</v>
      </c>
      <c r="O194" s="42" t="s">
        <v>48</v>
      </c>
    </row>
    <row r="195" s="13" customFormat="1" customHeight="1" spans="1:15">
      <c r="A195" s="29"/>
      <c r="B195" s="29"/>
      <c r="C195" s="24" t="s">
        <v>149</v>
      </c>
      <c r="D195" s="24">
        <v>1350</v>
      </c>
      <c r="E195" s="30"/>
      <c r="F195" s="31"/>
      <c r="G195" s="32"/>
      <c r="H195" s="33"/>
      <c r="I195" s="33"/>
      <c r="J195" s="53"/>
      <c r="K195" s="29"/>
      <c r="L195" s="24"/>
      <c r="M195" s="29"/>
      <c r="N195" s="43"/>
      <c r="O195" s="43"/>
    </row>
    <row r="196" s="13" customFormat="1" customHeight="1" spans="1:15">
      <c r="A196" s="29"/>
      <c r="B196" s="29"/>
      <c r="C196" s="24" t="s">
        <v>40</v>
      </c>
      <c r="D196" s="24">
        <v>980.3</v>
      </c>
      <c r="E196" s="30"/>
      <c r="F196" s="31"/>
      <c r="G196" s="32"/>
      <c r="H196" s="33"/>
      <c r="I196" s="33"/>
      <c r="J196" s="53"/>
      <c r="K196" s="34"/>
      <c r="L196" s="24"/>
      <c r="M196" s="34"/>
      <c r="N196" s="44"/>
      <c r="O196" s="44"/>
    </row>
    <row r="197" s="13" customFormat="1" customHeight="1" spans="1:15">
      <c r="A197" s="29"/>
      <c r="B197" s="29"/>
      <c r="C197" s="24" t="s">
        <v>40</v>
      </c>
      <c r="D197" s="24">
        <v>396.5</v>
      </c>
      <c r="E197" s="30"/>
      <c r="F197" s="31"/>
      <c r="G197" s="27" t="s">
        <v>62</v>
      </c>
      <c r="H197" s="28">
        <v>23.77</v>
      </c>
      <c r="I197" s="28">
        <v>4200</v>
      </c>
      <c r="J197" s="52"/>
      <c r="K197" s="23" t="s">
        <v>150</v>
      </c>
      <c r="L197" s="24"/>
      <c r="M197" s="23" t="s">
        <v>151</v>
      </c>
      <c r="N197" s="42">
        <v>18681102325</v>
      </c>
      <c r="O197" s="42" t="s">
        <v>48</v>
      </c>
    </row>
    <row r="198" s="13" customFormat="1" customHeight="1" spans="1:15">
      <c r="A198" s="29"/>
      <c r="B198" s="29"/>
      <c r="C198" s="24" t="s">
        <v>152</v>
      </c>
      <c r="D198" s="24">
        <v>940.4</v>
      </c>
      <c r="E198" s="30"/>
      <c r="F198" s="31"/>
      <c r="G198" s="32"/>
      <c r="H198" s="33"/>
      <c r="I198" s="33"/>
      <c r="J198" s="53"/>
      <c r="K198" s="29"/>
      <c r="L198" s="24"/>
      <c r="M198" s="29"/>
      <c r="N198" s="43"/>
      <c r="O198" s="43"/>
    </row>
    <row r="199" s="13" customFormat="1" customHeight="1" spans="1:15">
      <c r="A199" s="29"/>
      <c r="B199" s="29"/>
      <c r="C199" s="24" t="s">
        <v>153</v>
      </c>
      <c r="D199" s="24">
        <v>1254</v>
      </c>
      <c r="E199" s="30"/>
      <c r="F199" s="31"/>
      <c r="G199" s="32"/>
      <c r="H199" s="33"/>
      <c r="I199" s="33"/>
      <c r="J199" s="53"/>
      <c r="K199" s="29"/>
      <c r="L199" s="24"/>
      <c r="M199" s="29"/>
      <c r="N199" s="43"/>
      <c r="O199" s="43"/>
    </row>
    <row r="200" s="13" customFormat="1" customHeight="1" spans="1:15">
      <c r="A200" s="34"/>
      <c r="B200" s="34"/>
      <c r="C200" s="24" t="s">
        <v>38</v>
      </c>
      <c r="D200" s="24">
        <v>760.1</v>
      </c>
      <c r="E200" s="30"/>
      <c r="F200" s="31"/>
      <c r="G200" s="32"/>
      <c r="H200" s="33"/>
      <c r="I200" s="33"/>
      <c r="J200" s="53"/>
      <c r="K200" s="34"/>
      <c r="L200" s="24"/>
      <c r="M200" s="34"/>
      <c r="N200" s="44"/>
      <c r="O200" s="44"/>
    </row>
    <row r="201" s="13" customFormat="1" customHeight="1" spans="1:15">
      <c r="A201" s="22">
        <v>45001</v>
      </c>
      <c r="B201" s="23" t="s">
        <v>57</v>
      </c>
      <c r="C201" s="24" t="s">
        <v>99</v>
      </c>
      <c r="D201" s="24">
        <v>1355.4</v>
      </c>
      <c r="E201" s="25">
        <f>SUM(D201:D203)</f>
        <v>4300</v>
      </c>
      <c r="F201" s="26"/>
      <c r="G201" s="27" t="s">
        <v>18</v>
      </c>
      <c r="H201" s="28">
        <v>23</v>
      </c>
      <c r="I201" s="28">
        <v>1800</v>
      </c>
      <c r="J201" s="28">
        <f>E201*H201+I201</f>
        <v>100700</v>
      </c>
      <c r="K201" s="23" t="s">
        <v>35</v>
      </c>
      <c r="L201" s="24">
        <v>18672495988</v>
      </c>
      <c r="M201" s="23" t="s">
        <v>116</v>
      </c>
      <c r="N201" s="42">
        <v>13661660447</v>
      </c>
      <c r="O201" s="42" t="s">
        <v>21</v>
      </c>
    </row>
    <row r="202" s="13" customFormat="1" customHeight="1" spans="1:15">
      <c r="A202" s="29"/>
      <c r="B202" s="29"/>
      <c r="C202" s="24" t="s">
        <v>90</v>
      </c>
      <c r="D202" s="24">
        <v>1658</v>
      </c>
      <c r="E202" s="30"/>
      <c r="F202" s="31"/>
      <c r="G202" s="32"/>
      <c r="H202" s="33"/>
      <c r="I202" s="33"/>
      <c r="J202" s="33"/>
      <c r="K202" s="29"/>
      <c r="L202" s="24"/>
      <c r="M202" s="29"/>
      <c r="N202" s="43"/>
      <c r="O202" s="43"/>
    </row>
    <row r="203" s="13" customFormat="1" customHeight="1" spans="1:15">
      <c r="A203" s="29"/>
      <c r="B203" s="34"/>
      <c r="C203" s="24" t="s">
        <v>92</v>
      </c>
      <c r="D203" s="24">
        <v>1286.6</v>
      </c>
      <c r="E203" s="30"/>
      <c r="F203" s="31"/>
      <c r="G203" s="32"/>
      <c r="H203" s="33"/>
      <c r="I203" s="33"/>
      <c r="J203" s="33"/>
      <c r="K203" s="34"/>
      <c r="L203" s="24"/>
      <c r="M203" s="34"/>
      <c r="N203" s="44"/>
      <c r="O203" s="44"/>
    </row>
    <row r="204" s="13" customFormat="1" customHeight="1" spans="1:15">
      <c r="A204" s="29"/>
      <c r="B204" s="23" t="s">
        <v>16</v>
      </c>
      <c r="C204" s="24" t="s">
        <v>154</v>
      </c>
      <c r="D204" s="24">
        <v>297.6</v>
      </c>
      <c r="E204" s="25">
        <f>SUM(D204:D209)</f>
        <v>3538</v>
      </c>
      <c r="F204" s="26"/>
      <c r="G204" s="27" t="s">
        <v>18</v>
      </c>
      <c r="H204" s="28">
        <v>23</v>
      </c>
      <c r="I204" s="28">
        <v>1800</v>
      </c>
      <c r="J204" s="28">
        <f>E204*H204+I204</f>
        <v>83174</v>
      </c>
      <c r="K204" s="23" t="s">
        <v>35</v>
      </c>
      <c r="L204" s="24">
        <v>18672495988</v>
      </c>
      <c r="M204" s="23" t="s">
        <v>36</v>
      </c>
      <c r="N204" s="42">
        <v>13222559195</v>
      </c>
      <c r="O204" s="42" t="s">
        <v>21</v>
      </c>
    </row>
    <row r="205" s="13" customFormat="1" customHeight="1" spans="1:15">
      <c r="A205" s="29"/>
      <c r="B205" s="29"/>
      <c r="C205" s="24" t="s">
        <v>31</v>
      </c>
      <c r="D205" s="24">
        <v>241.4</v>
      </c>
      <c r="E205" s="30"/>
      <c r="F205" s="31"/>
      <c r="G205" s="32"/>
      <c r="H205" s="33"/>
      <c r="I205" s="33"/>
      <c r="J205" s="33"/>
      <c r="K205" s="29"/>
      <c r="L205" s="24"/>
      <c r="M205" s="29"/>
      <c r="N205" s="43"/>
      <c r="O205" s="43"/>
    </row>
    <row r="206" s="13" customFormat="1" customHeight="1" spans="1:15">
      <c r="A206" s="29"/>
      <c r="B206" s="29"/>
      <c r="C206" s="24" t="s">
        <v>30</v>
      </c>
      <c r="D206" s="24">
        <v>561</v>
      </c>
      <c r="E206" s="30"/>
      <c r="F206" s="31"/>
      <c r="G206" s="32"/>
      <c r="H206" s="33"/>
      <c r="I206" s="33"/>
      <c r="J206" s="33"/>
      <c r="K206" s="29"/>
      <c r="L206" s="24"/>
      <c r="M206" s="29"/>
      <c r="N206" s="43"/>
      <c r="O206" s="43"/>
    </row>
    <row r="207" s="13" customFormat="1" customHeight="1" spans="1:15">
      <c r="A207" s="29"/>
      <c r="B207" s="29"/>
      <c r="C207" s="24" t="s">
        <v>29</v>
      </c>
      <c r="D207" s="24">
        <v>682.6</v>
      </c>
      <c r="E207" s="30"/>
      <c r="F207" s="31"/>
      <c r="G207" s="32"/>
      <c r="H207" s="33"/>
      <c r="I207" s="33"/>
      <c r="J207" s="33"/>
      <c r="K207" s="29"/>
      <c r="L207" s="24"/>
      <c r="M207" s="29"/>
      <c r="N207" s="43"/>
      <c r="O207" s="43"/>
    </row>
    <row r="208" s="13" customFormat="1" customHeight="1" spans="1:15">
      <c r="A208" s="29"/>
      <c r="B208" s="29"/>
      <c r="C208" s="24" t="s">
        <v>26</v>
      </c>
      <c r="D208" s="24">
        <v>702.4</v>
      </c>
      <c r="E208" s="30"/>
      <c r="F208" s="31"/>
      <c r="G208" s="32"/>
      <c r="H208" s="33"/>
      <c r="I208" s="33"/>
      <c r="J208" s="33"/>
      <c r="K208" s="29"/>
      <c r="L208" s="24"/>
      <c r="M208" s="29"/>
      <c r="N208" s="43"/>
      <c r="O208" s="43"/>
    </row>
    <row r="209" s="13" customFormat="1" customHeight="1" spans="1:15">
      <c r="A209" s="29"/>
      <c r="B209" s="34"/>
      <c r="C209" s="24" t="s">
        <v>53</v>
      </c>
      <c r="D209" s="24">
        <v>1053</v>
      </c>
      <c r="E209" s="30"/>
      <c r="F209" s="31"/>
      <c r="G209" s="32"/>
      <c r="H209" s="33"/>
      <c r="I209" s="33"/>
      <c r="J209" s="33"/>
      <c r="K209" s="34"/>
      <c r="L209" s="24"/>
      <c r="M209" s="34"/>
      <c r="N209" s="44"/>
      <c r="O209" s="44"/>
    </row>
    <row r="210" s="13" customFormat="1" customHeight="1" spans="1:15">
      <c r="A210" s="29"/>
      <c r="B210" s="23" t="s">
        <v>89</v>
      </c>
      <c r="C210" s="24" t="s">
        <v>32</v>
      </c>
      <c r="D210" s="24">
        <v>868</v>
      </c>
      <c r="E210" s="25">
        <f>SUM(D210:D214)</f>
        <v>3874</v>
      </c>
      <c r="F210" s="26"/>
      <c r="G210" s="27" t="s">
        <v>18</v>
      </c>
      <c r="H210" s="28">
        <v>23</v>
      </c>
      <c r="I210" s="28">
        <v>1800</v>
      </c>
      <c r="J210" s="28">
        <f>E210*H210+I210</f>
        <v>90902</v>
      </c>
      <c r="K210" s="23" t="s">
        <v>74</v>
      </c>
      <c r="L210" s="24">
        <v>13042716888</v>
      </c>
      <c r="M210" s="23" t="s">
        <v>107</v>
      </c>
      <c r="N210" s="42">
        <v>17766308436</v>
      </c>
      <c r="O210" s="42" t="s">
        <v>21</v>
      </c>
    </row>
    <row r="211" s="13" customFormat="1" customHeight="1" spans="1:15">
      <c r="A211" s="29"/>
      <c r="B211" s="29"/>
      <c r="C211" s="24" t="s">
        <v>31</v>
      </c>
      <c r="D211" s="24">
        <v>750</v>
      </c>
      <c r="E211" s="30"/>
      <c r="F211" s="31"/>
      <c r="G211" s="32"/>
      <c r="H211" s="33"/>
      <c r="I211" s="33"/>
      <c r="J211" s="33"/>
      <c r="K211" s="29"/>
      <c r="L211" s="24"/>
      <c r="M211" s="29"/>
      <c r="N211" s="43"/>
      <c r="O211" s="43"/>
    </row>
    <row r="212" s="13" customFormat="1" customHeight="1" spans="1:15">
      <c r="A212" s="29"/>
      <c r="B212" s="29"/>
      <c r="C212" s="24" t="s">
        <v>42</v>
      </c>
      <c r="D212" s="24">
        <v>235.6</v>
      </c>
      <c r="E212" s="30"/>
      <c r="F212" s="31"/>
      <c r="G212" s="32"/>
      <c r="H212" s="33"/>
      <c r="I212" s="33"/>
      <c r="J212" s="33"/>
      <c r="K212" s="29"/>
      <c r="L212" s="24"/>
      <c r="M212" s="29"/>
      <c r="N212" s="43"/>
      <c r="O212" s="43"/>
    </row>
    <row r="213" s="13" customFormat="1" customHeight="1" spans="1:15">
      <c r="A213" s="29"/>
      <c r="B213" s="29"/>
      <c r="C213" s="24" t="s">
        <v>104</v>
      </c>
      <c r="D213" s="24">
        <v>1218.8</v>
      </c>
      <c r="E213" s="30"/>
      <c r="F213" s="31"/>
      <c r="G213" s="32"/>
      <c r="H213" s="33"/>
      <c r="I213" s="33"/>
      <c r="J213" s="33"/>
      <c r="K213" s="29"/>
      <c r="L213" s="24"/>
      <c r="M213" s="29"/>
      <c r="N213" s="43"/>
      <c r="O213" s="43"/>
    </row>
    <row r="214" s="13" customFormat="1" customHeight="1" spans="1:15">
      <c r="A214" s="29"/>
      <c r="B214" s="34"/>
      <c r="C214" s="24" t="s">
        <v>52</v>
      </c>
      <c r="D214" s="24">
        <v>801.6</v>
      </c>
      <c r="E214" s="30"/>
      <c r="F214" s="31"/>
      <c r="G214" s="32"/>
      <c r="H214" s="33"/>
      <c r="I214" s="33"/>
      <c r="J214" s="33"/>
      <c r="K214" s="34"/>
      <c r="L214" s="24"/>
      <c r="M214" s="34"/>
      <c r="N214" s="44"/>
      <c r="O214" s="44"/>
    </row>
    <row r="215" s="13" customFormat="1" customHeight="1" spans="1:15">
      <c r="A215" s="29"/>
      <c r="B215" s="23" t="s">
        <v>25</v>
      </c>
      <c r="C215" s="24" t="s">
        <v>101</v>
      </c>
      <c r="D215" s="24">
        <v>1130.4</v>
      </c>
      <c r="E215" s="25">
        <f>SUM(D215:D219)</f>
        <v>4195</v>
      </c>
      <c r="F215" s="26"/>
      <c r="G215" s="27" t="s">
        <v>18</v>
      </c>
      <c r="H215" s="28">
        <v>23</v>
      </c>
      <c r="I215" s="28">
        <v>1800</v>
      </c>
      <c r="J215" s="28">
        <f>E215*H215+I215</f>
        <v>98285</v>
      </c>
      <c r="K215" s="23" t="s">
        <v>114</v>
      </c>
      <c r="L215" s="24">
        <v>18371301222</v>
      </c>
      <c r="M215" s="23" t="s">
        <v>115</v>
      </c>
      <c r="N215" s="42">
        <v>17632804515</v>
      </c>
      <c r="O215" s="42" t="s">
        <v>21</v>
      </c>
    </row>
    <row r="216" s="13" customFormat="1" customHeight="1" spans="1:15">
      <c r="A216" s="29"/>
      <c r="B216" s="29"/>
      <c r="C216" s="24" t="s">
        <v>22</v>
      </c>
      <c r="D216" s="24">
        <v>1102.6</v>
      </c>
      <c r="E216" s="30"/>
      <c r="F216" s="31"/>
      <c r="G216" s="32"/>
      <c r="H216" s="33"/>
      <c r="I216" s="33"/>
      <c r="J216" s="33"/>
      <c r="K216" s="29"/>
      <c r="L216" s="24"/>
      <c r="M216" s="29"/>
      <c r="N216" s="43"/>
      <c r="O216" s="43"/>
    </row>
    <row r="217" s="13" customFormat="1" customHeight="1" spans="1:15">
      <c r="A217" s="29"/>
      <c r="B217" s="29"/>
      <c r="C217" s="24" t="s">
        <v>45</v>
      </c>
      <c r="D217" s="24">
        <v>691</v>
      </c>
      <c r="E217" s="30"/>
      <c r="F217" s="31"/>
      <c r="G217" s="32"/>
      <c r="H217" s="33"/>
      <c r="I217" s="33"/>
      <c r="J217" s="33"/>
      <c r="K217" s="29"/>
      <c r="L217" s="24"/>
      <c r="M217" s="29"/>
      <c r="N217" s="43"/>
      <c r="O217" s="43"/>
    </row>
    <row r="218" s="13" customFormat="1" customHeight="1" spans="1:15">
      <c r="A218" s="29"/>
      <c r="B218" s="29"/>
      <c r="C218" s="24" t="s">
        <v>155</v>
      </c>
      <c r="D218" s="24">
        <v>683</v>
      </c>
      <c r="E218" s="30"/>
      <c r="F218" s="31"/>
      <c r="G218" s="32"/>
      <c r="H218" s="33"/>
      <c r="I218" s="33"/>
      <c r="J218" s="33"/>
      <c r="K218" s="29"/>
      <c r="L218" s="24"/>
      <c r="M218" s="29"/>
      <c r="N218" s="43"/>
      <c r="O218" s="43"/>
    </row>
    <row r="219" s="13" customFormat="1" customHeight="1" spans="1:15">
      <c r="A219" s="29"/>
      <c r="B219" s="34"/>
      <c r="C219" s="24" t="s">
        <v>92</v>
      </c>
      <c r="D219" s="24">
        <v>588</v>
      </c>
      <c r="E219" s="30"/>
      <c r="F219" s="31"/>
      <c r="G219" s="32"/>
      <c r="H219" s="33"/>
      <c r="I219" s="33"/>
      <c r="J219" s="33"/>
      <c r="K219" s="34"/>
      <c r="L219" s="24"/>
      <c r="M219" s="34"/>
      <c r="N219" s="44"/>
      <c r="O219" s="44"/>
    </row>
    <row r="220" s="14" customFormat="1" customHeight="1" spans="1:15">
      <c r="A220" s="33"/>
      <c r="B220" s="28" t="s">
        <v>57</v>
      </c>
      <c r="C220" s="38" t="s">
        <v>104</v>
      </c>
      <c r="D220" s="38">
        <v>2081.8</v>
      </c>
      <c r="E220" s="38">
        <f>SUM(D220:D221)</f>
        <v>4287</v>
      </c>
      <c r="F220" s="36"/>
      <c r="G220" s="27" t="s">
        <v>18</v>
      </c>
      <c r="H220" s="28">
        <v>22.5</v>
      </c>
      <c r="I220" s="28">
        <v>4400</v>
      </c>
      <c r="J220" s="28">
        <f>E220*H220+I220</f>
        <v>100857.5</v>
      </c>
      <c r="K220" s="28" t="s">
        <v>119</v>
      </c>
      <c r="L220" s="38">
        <v>13872344092</v>
      </c>
      <c r="M220" s="28" t="s">
        <v>156</v>
      </c>
      <c r="N220" s="27">
        <v>15927867335</v>
      </c>
      <c r="O220" s="28" t="s">
        <v>56</v>
      </c>
    </row>
    <row r="221" s="14" customFormat="1" customHeight="1" spans="1:15">
      <c r="A221" s="33"/>
      <c r="B221" s="50"/>
      <c r="C221" s="38" t="s">
        <v>42</v>
      </c>
      <c r="D221" s="38">
        <v>2205.2</v>
      </c>
      <c r="E221" s="38"/>
      <c r="F221" s="36"/>
      <c r="G221" s="32"/>
      <c r="H221" s="33"/>
      <c r="I221" s="33"/>
      <c r="J221" s="33"/>
      <c r="K221" s="50"/>
      <c r="L221" s="38"/>
      <c r="M221" s="50"/>
      <c r="N221" s="51"/>
      <c r="O221" s="33"/>
    </row>
    <row r="222" s="13" customFormat="1" customHeight="1" spans="1:15">
      <c r="A222" s="29"/>
      <c r="B222" s="23" t="s">
        <v>16</v>
      </c>
      <c r="C222" s="24" t="s">
        <v>93</v>
      </c>
      <c r="D222" s="24">
        <v>669.2</v>
      </c>
      <c r="E222" s="25">
        <f>SUM(D222:D229)</f>
        <v>4176.4</v>
      </c>
      <c r="F222" s="26"/>
      <c r="G222" s="27" t="s">
        <v>18</v>
      </c>
      <c r="H222" s="28">
        <v>22</v>
      </c>
      <c r="I222" s="28">
        <v>3800</v>
      </c>
      <c r="J222" s="28">
        <f>E222*H222+I222</f>
        <v>95680.8</v>
      </c>
      <c r="K222" s="23" t="s">
        <v>157</v>
      </c>
      <c r="L222" s="24">
        <v>13886608411</v>
      </c>
      <c r="M222" s="23" t="s">
        <v>158</v>
      </c>
      <c r="N222" s="42">
        <v>13997965950</v>
      </c>
      <c r="O222" s="28" t="s">
        <v>56</v>
      </c>
    </row>
    <row r="223" s="13" customFormat="1" customHeight="1" spans="1:15">
      <c r="A223" s="29"/>
      <c r="B223" s="29"/>
      <c r="C223" s="24" t="s">
        <v>99</v>
      </c>
      <c r="D223" s="24">
        <v>740.6</v>
      </c>
      <c r="E223" s="30"/>
      <c r="F223" s="31"/>
      <c r="G223" s="32"/>
      <c r="H223" s="33"/>
      <c r="I223" s="33"/>
      <c r="J223" s="33"/>
      <c r="K223" s="29"/>
      <c r="L223" s="24"/>
      <c r="M223" s="29"/>
      <c r="N223" s="43"/>
      <c r="O223" s="33"/>
    </row>
    <row r="224" s="13" customFormat="1" customHeight="1" spans="1:15">
      <c r="A224" s="29"/>
      <c r="B224" s="29"/>
      <c r="C224" s="24" t="s">
        <v>92</v>
      </c>
      <c r="D224" s="24">
        <v>545</v>
      </c>
      <c r="E224" s="30"/>
      <c r="F224" s="31"/>
      <c r="G224" s="32"/>
      <c r="H224" s="33"/>
      <c r="I224" s="33"/>
      <c r="J224" s="33"/>
      <c r="K224" s="29"/>
      <c r="L224" s="24"/>
      <c r="M224" s="29"/>
      <c r="N224" s="43"/>
      <c r="O224" s="33"/>
    </row>
    <row r="225" s="13" customFormat="1" customHeight="1" spans="1:15">
      <c r="A225" s="29"/>
      <c r="B225" s="29"/>
      <c r="C225" s="24" t="s">
        <v>90</v>
      </c>
      <c r="D225" s="24">
        <v>561.2</v>
      </c>
      <c r="E225" s="30"/>
      <c r="F225" s="31"/>
      <c r="G225" s="32"/>
      <c r="H225" s="33"/>
      <c r="I225" s="33"/>
      <c r="J225" s="33"/>
      <c r="K225" s="29"/>
      <c r="L225" s="24"/>
      <c r="M225" s="29"/>
      <c r="N225" s="43"/>
      <c r="O225" s="33"/>
    </row>
    <row r="226" s="13" customFormat="1" customHeight="1" spans="1:15">
      <c r="A226" s="29"/>
      <c r="B226" s="29"/>
      <c r="C226" s="24" t="s">
        <v>72</v>
      </c>
      <c r="D226" s="24">
        <v>1099.2</v>
      </c>
      <c r="E226" s="30"/>
      <c r="F226" s="31"/>
      <c r="G226" s="32"/>
      <c r="H226" s="33"/>
      <c r="I226" s="33"/>
      <c r="J226" s="33"/>
      <c r="K226" s="29"/>
      <c r="L226" s="24"/>
      <c r="M226" s="29"/>
      <c r="N226" s="43"/>
      <c r="O226" s="33"/>
    </row>
    <row r="227" s="13" customFormat="1" customHeight="1" spans="1:15">
      <c r="A227" s="29"/>
      <c r="B227" s="29"/>
      <c r="C227" s="24" t="s">
        <v>61</v>
      </c>
      <c r="D227" s="24">
        <v>220.4</v>
      </c>
      <c r="E227" s="30"/>
      <c r="F227" s="31"/>
      <c r="G227" s="32"/>
      <c r="H227" s="33"/>
      <c r="I227" s="33"/>
      <c r="J227" s="33"/>
      <c r="K227" s="29"/>
      <c r="L227" s="24"/>
      <c r="M227" s="29"/>
      <c r="N227" s="43"/>
      <c r="O227" s="33"/>
    </row>
    <row r="228" s="13" customFormat="1" customHeight="1" spans="1:15">
      <c r="A228" s="29"/>
      <c r="B228" s="29"/>
      <c r="C228" s="24" t="s">
        <v>101</v>
      </c>
      <c r="D228" s="24">
        <v>200</v>
      </c>
      <c r="E228" s="30"/>
      <c r="F228" s="31"/>
      <c r="G228" s="32"/>
      <c r="H228" s="33"/>
      <c r="I228" s="33"/>
      <c r="J228" s="33"/>
      <c r="K228" s="29"/>
      <c r="L228" s="24"/>
      <c r="M228" s="29"/>
      <c r="N228" s="43"/>
      <c r="O228" s="33"/>
    </row>
    <row r="229" s="13" customFormat="1" customHeight="1" spans="1:15">
      <c r="A229" s="29"/>
      <c r="B229" s="34"/>
      <c r="C229" s="24" t="s">
        <v>42</v>
      </c>
      <c r="D229" s="24">
        <v>140.8</v>
      </c>
      <c r="E229" s="30"/>
      <c r="F229" s="31"/>
      <c r="G229" s="32"/>
      <c r="H229" s="33"/>
      <c r="I229" s="33"/>
      <c r="J229" s="33"/>
      <c r="K229" s="34"/>
      <c r="L229" s="24"/>
      <c r="M229" s="34"/>
      <c r="N229" s="44"/>
      <c r="O229" s="33"/>
    </row>
    <row r="230" s="13" customFormat="1" customHeight="1" spans="1:15">
      <c r="A230" s="29"/>
      <c r="B230" s="23" t="s">
        <v>103</v>
      </c>
      <c r="C230" s="24" t="s">
        <v>26</v>
      </c>
      <c r="D230" s="24">
        <v>722.2</v>
      </c>
      <c r="E230" s="25">
        <f>SUM(D230:D235)</f>
        <v>3522</v>
      </c>
      <c r="F230" s="26"/>
      <c r="G230" s="27" t="s">
        <v>58</v>
      </c>
      <c r="H230" s="28">
        <v>23</v>
      </c>
      <c r="I230" s="28">
        <v>1800</v>
      </c>
      <c r="J230" s="28">
        <f>E230*H230+I230</f>
        <v>82806</v>
      </c>
      <c r="K230" s="23" t="s">
        <v>27</v>
      </c>
      <c r="L230" s="24">
        <v>15072756798</v>
      </c>
      <c r="M230" s="23" t="s">
        <v>80</v>
      </c>
      <c r="N230" s="42">
        <v>13409840185</v>
      </c>
      <c r="O230" s="28" t="s">
        <v>21</v>
      </c>
    </row>
    <row r="231" s="13" customFormat="1" customHeight="1" spans="1:15">
      <c r="A231" s="29"/>
      <c r="B231" s="29"/>
      <c r="C231" s="24" t="s">
        <v>159</v>
      </c>
      <c r="D231" s="24">
        <v>645.9</v>
      </c>
      <c r="E231" s="30"/>
      <c r="F231" s="31"/>
      <c r="G231" s="32"/>
      <c r="H231" s="33"/>
      <c r="I231" s="33"/>
      <c r="J231" s="33"/>
      <c r="K231" s="29"/>
      <c r="L231" s="24"/>
      <c r="M231" s="29"/>
      <c r="N231" s="43"/>
      <c r="O231" s="33"/>
    </row>
    <row r="232" s="13" customFormat="1" customHeight="1" spans="1:15">
      <c r="A232" s="29"/>
      <c r="B232" s="29"/>
      <c r="C232" s="24" t="s">
        <v>29</v>
      </c>
      <c r="D232" s="24">
        <v>716.2</v>
      </c>
      <c r="E232" s="30"/>
      <c r="F232" s="31"/>
      <c r="G232" s="32"/>
      <c r="H232" s="33"/>
      <c r="I232" s="33"/>
      <c r="J232" s="33"/>
      <c r="K232" s="29"/>
      <c r="L232" s="24"/>
      <c r="M232" s="29"/>
      <c r="N232" s="43"/>
      <c r="O232" s="33"/>
    </row>
    <row r="233" s="13" customFormat="1" customHeight="1" spans="1:15">
      <c r="A233" s="29"/>
      <c r="B233" s="29"/>
      <c r="C233" s="24" t="s">
        <v>160</v>
      </c>
      <c r="D233" s="24">
        <v>793.5</v>
      </c>
      <c r="E233" s="30"/>
      <c r="F233" s="31"/>
      <c r="G233" s="32"/>
      <c r="H233" s="33"/>
      <c r="I233" s="33"/>
      <c r="J233" s="33"/>
      <c r="K233" s="29"/>
      <c r="L233" s="24"/>
      <c r="M233" s="29"/>
      <c r="N233" s="43"/>
      <c r="O233" s="33"/>
    </row>
    <row r="234" s="13" customFormat="1" customHeight="1" spans="1:15">
      <c r="A234" s="29"/>
      <c r="B234" s="29"/>
      <c r="C234" s="24" t="s">
        <v>30</v>
      </c>
      <c r="D234" s="24">
        <v>426.2</v>
      </c>
      <c r="E234" s="30"/>
      <c r="F234" s="31"/>
      <c r="G234" s="32"/>
      <c r="H234" s="33"/>
      <c r="I234" s="33"/>
      <c r="J234" s="33"/>
      <c r="K234" s="29"/>
      <c r="L234" s="24"/>
      <c r="M234" s="29"/>
      <c r="N234" s="43"/>
      <c r="O234" s="33"/>
    </row>
    <row r="235" s="13" customFormat="1" customHeight="1" spans="1:15">
      <c r="A235" s="29"/>
      <c r="B235" s="34"/>
      <c r="C235" s="24" t="s">
        <v>31</v>
      </c>
      <c r="D235" s="24">
        <v>218</v>
      </c>
      <c r="E235" s="30"/>
      <c r="F235" s="31"/>
      <c r="G235" s="32"/>
      <c r="H235" s="33"/>
      <c r="I235" s="33"/>
      <c r="J235" s="33"/>
      <c r="K235" s="34"/>
      <c r="L235" s="24"/>
      <c r="M235" s="34"/>
      <c r="N235" s="44"/>
      <c r="O235" s="33"/>
    </row>
    <row r="236" s="13" customFormat="1" customHeight="1" spans="1:15">
      <c r="A236" s="29"/>
      <c r="B236" s="23" t="s">
        <v>89</v>
      </c>
      <c r="C236" s="24" t="s">
        <v>26</v>
      </c>
      <c r="D236" s="24">
        <v>1082.8</v>
      </c>
      <c r="E236" s="25">
        <f>SUM(D236:D241)</f>
        <v>4284</v>
      </c>
      <c r="F236" s="26"/>
      <c r="G236" s="27" t="s">
        <v>58</v>
      </c>
      <c r="H236" s="28">
        <v>24</v>
      </c>
      <c r="I236" s="28">
        <v>1800</v>
      </c>
      <c r="J236" s="28">
        <f>E236*H236+I236</f>
        <v>104616</v>
      </c>
      <c r="K236" s="23" t="s">
        <v>122</v>
      </c>
      <c r="L236" s="24">
        <v>15312349990</v>
      </c>
      <c r="M236" s="23" t="s">
        <v>123</v>
      </c>
      <c r="N236" s="42">
        <v>13776730422</v>
      </c>
      <c r="O236" s="28" t="s">
        <v>67</v>
      </c>
    </row>
    <row r="237" s="13" customFormat="1" customHeight="1" spans="1:15">
      <c r="A237" s="29"/>
      <c r="B237" s="29"/>
      <c r="C237" s="24" t="s">
        <v>29</v>
      </c>
      <c r="D237" s="24">
        <v>866</v>
      </c>
      <c r="E237" s="30"/>
      <c r="F237" s="31"/>
      <c r="G237" s="32"/>
      <c r="H237" s="33"/>
      <c r="I237" s="33"/>
      <c r="J237" s="33"/>
      <c r="K237" s="29"/>
      <c r="L237" s="24"/>
      <c r="M237" s="29"/>
      <c r="N237" s="43"/>
      <c r="O237" s="33"/>
    </row>
    <row r="238" s="13" customFormat="1" customHeight="1" spans="1:15">
      <c r="A238" s="29"/>
      <c r="B238" s="29"/>
      <c r="C238" s="24" t="s">
        <v>30</v>
      </c>
      <c r="D238" s="24">
        <v>673.2</v>
      </c>
      <c r="E238" s="30"/>
      <c r="F238" s="31"/>
      <c r="G238" s="32"/>
      <c r="H238" s="33"/>
      <c r="I238" s="33"/>
      <c r="J238" s="33"/>
      <c r="K238" s="29"/>
      <c r="L238" s="24"/>
      <c r="M238" s="29"/>
      <c r="N238" s="43"/>
      <c r="O238" s="33"/>
    </row>
    <row r="239" s="13" customFormat="1" customHeight="1" spans="1:15">
      <c r="A239" s="29"/>
      <c r="B239" s="29"/>
      <c r="C239" s="24" t="s">
        <v>50</v>
      </c>
      <c r="D239" s="24">
        <v>457.6</v>
      </c>
      <c r="E239" s="30"/>
      <c r="F239" s="31"/>
      <c r="G239" s="32"/>
      <c r="H239" s="33"/>
      <c r="I239" s="33"/>
      <c r="J239" s="33"/>
      <c r="K239" s="29"/>
      <c r="L239" s="24"/>
      <c r="M239" s="29"/>
      <c r="N239" s="43"/>
      <c r="O239" s="33"/>
    </row>
    <row r="240" s="13" customFormat="1" customHeight="1" spans="1:15">
      <c r="A240" s="29"/>
      <c r="B240" s="29"/>
      <c r="C240" s="24" t="s">
        <v>51</v>
      </c>
      <c r="D240" s="24">
        <v>956.6</v>
      </c>
      <c r="E240" s="30"/>
      <c r="F240" s="31"/>
      <c r="G240" s="32"/>
      <c r="H240" s="33"/>
      <c r="I240" s="33"/>
      <c r="J240" s="33"/>
      <c r="K240" s="29"/>
      <c r="L240" s="24"/>
      <c r="M240" s="29"/>
      <c r="N240" s="43"/>
      <c r="O240" s="33"/>
    </row>
    <row r="241" s="13" customFormat="1" customHeight="1" spans="1:15">
      <c r="A241" s="29"/>
      <c r="B241" s="34"/>
      <c r="C241" s="24" t="s">
        <v>52</v>
      </c>
      <c r="D241" s="24">
        <v>247.8</v>
      </c>
      <c r="E241" s="30"/>
      <c r="F241" s="31"/>
      <c r="G241" s="32"/>
      <c r="H241" s="33"/>
      <c r="I241" s="33"/>
      <c r="J241" s="33"/>
      <c r="K241" s="34"/>
      <c r="L241" s="24"/>
      <c r="M241" s="34"/>
      <c r="N241" s="44"/>
      <c r="O241" s="33"/>
    </row>
    <row r="242" s="13" customFormat="1" customHeight="1" spans="1:15">
      <c r="A242" s="29"/>
      <c r="B242" s="23" t="s">
        <v>96</v>
      </c>
      <c r="C242" s="24" t="s">
        <v>31</v>
      </c>
      <c r="D242" s="24">
        <v>1425.9</v>
      </c>
      <c r="E242" s="25">
        <f>SUM(D242:D247)</f>
        <v>4451</v>
      </c>
      <c r="F242" s="26"/>
      <c r="G242" s="27" t="s">
        <v>18</v>
      </c>
      <c r="H242" s="28">
        <v>23</v>
      </c>
      <c r="I242" s="28">
        <v>1800</v>
      </c>
      <c r="J242" s="28">
        <f>E242*H242+I242</f>
        <v>104173</v>
      </c>
      <c r="K242" s="23" t="s">
        <v>19</v>
      </c>
      <c r="L242" s="24">
        <v>15972819068</v>
      </c>
      <c r="M242" s="23" t="s">
        <v>161</v>
      </c>
      <c r="N242" s="42">
        <v>18837571068</v>
      </c>
      <c r="O242" s="28" t="s">
        <v>21</v>
      </c>
    </row>
    <row r="243" s="13" customFormat="1" customHeight="1" spans="1:15">
      <c r="A243" s="29"/>
      <c r="B243" s="29"/>
      <c r="C243" s="24" t="s">
        <v>32</v>
      </c>
      <c r="D243" s="24">
        <v>567.6</v>
      </c>
      <c r="E243" s="30"/>
      <c r="F243" s="31"/>
      <c r="G243" s="32"/>
      <c r="H243" s="33"/>
      <c r="I243" s="33"/>
      <c r="J243" s="33"/>
      <c r="K243" s="29"/>
      <c r="L243" s="24"/>
      <c r="M243" s="29"/>
      <c r="N243" s="43"/>
      <c r="O243" s="33"/>
    </row>
    <row r="244" s="13" customFormat="1" customHeight="1" spans="1:15">
      <c r="A244" s="29"/>
      <c r="B244" s="29"/>
      <c r="C244" s="24" t="s">
        <v>42</v>
      </c>
      <c r="D244" s="24">
        <v>462.4</v>
      </c>
      <c r="E244" s="30"/>
      <c r="F244" s="31"/>
      <c r="G244" s="32"/>
      <c r="H244" s="33"/>
      <c r="I244" s="33"/>
      <c r="J244" s="33"/>
      <c r="K244" s="29"/>
      <c r="L244" s="24"/>
      <c r="M244" s="29"/>
      <c r="N244" s="43"/>
      <c r="O244" s="33"/>
    </row>
    <row r="245" s="13" customFormat="1" customHeight="1" spans="1:15">
      <c r="A245" s="29"/>
      <c r="B245" s="29"/>
      <c r="C245" s="24" t="s">
        <v>104</v>
      </c>
      <c r="D245" s="24">
        <v>744.5</v>
      </c>
      <c r="E245" s="30"/>
      <c r="F245" s="31"/>
      <c r="G245" s="32"/>
      <c r="H245" s="33"/>
      <c r="I245" s="33"/>
      <c r="J245" s="33"/>
      <c r="K245" s="29"/>
      <c r="L245" s="24"/>
      <c r="M245" s="29"/>
      <c r="N245" s="43"/>
      <c r="O245" s="33"/>
    </row>
    <row r="246" s="13" customFormat="1" customHeight="1" spans="1:15">
      <c r="A246" s="29"/>
      <c r="B246" s="29"/>
      <c r="C246" s="24" t="s">
        <v>50</v>
      </c>
      <c r="D246" s="24">
        <v>773.6</v>
      </c>
      <c r="E246" s="30"/>
      <c r="F246" s="31"/>
      <c r="G246" s="32"/>
      <c r="H246" s="33"/>
      <c r="I246" s="33"/>
      <c r="J246" s="33"/>
      <c r="K246" s="29"/>
      <c r="L246" s="24"/>
      <c r="M246" s="29"/>
      <c r="N246" s="43"/>
      <c r="O246" s="33"/>
    </row>
    <row r="247" s="13" customFormat="1" customHeight="1" spans="1:15">
      <c r="A247" s="29"/>
      <c r="B247" s="34"/>
      <c r="C247" s="24" t="s">
        <v>51</v>
      </c>
      <c r="D247" s="24">
        <v>477</v>
      </c>
      <c r="E247" s="30"/>
      <c r="F247" s="31"/>
      <c r="G247" s="32"/>
      <c r="H247" s="33"/>
      <c r="I247" s="33"/>
      <c r="J247" s="33"/>
      <c r="K247" s="34"/>
      <c r="L247" s="24"/>
      <c r="M247" s="34"/>
      <c r="N247" s="44"/>
      <c r="O247" s="33"/>
    </row>
    <row r="248" s="13" customFormat="1" customHeight="1" spans="1:15">
      <c r="A248" s="29"/>
      <c r="B248" s="23" t="s">
        <v>70</v>
      </c>
      <c r="C248" s="24" t="s">
        <v>38</v>
      </c>
      <c r="D248" s="24">
        <v>713.6</v>
      </c>
      <c r="E248" s="25">
        <f>SUM(D248:D253)</f>
        <v>3781</v>
      </c>
      <c r="F248" s="26"/>
      <c r="G248" s="27" t="s">
        <v>18</v>
      </c>
      <c r="H248" s="28">
        <v>23</v>
      </c>
      <c r="I248" s="28">
        <v>1800</v>
      </c>
      <c r="J248" s="28">
        <f>E248*H248+I248</f>
        <v>88763</v>
      </c>
      <c r="K248" s="23" t="s">
        <v>35</v>
      </c>
      <c r="L248" s="24">
        <v>18672495988</v>
      </c>
      <c r="M248" s="23" t="s">
        <v>113</v>
      </c>
      <c r="N248" s="42">
        <v>15870879818</v>
      </c>
      <c r="O248" s="28" t="s">
        <v>21</v>
      </c>
    </row>
    <row r="249" s="13" customFormat="1" customHeight="1" spans="1:15">
      <c r="A249" s="29"/>
      <c r="B249" s="29"/>
      <c r="C249" s="24" t="s">
        <v>40</v>
      </c>
      <c r="D249" s="24">
        <v>328.8</v>
      </c>
      <c r="E249" s="30"/>
      <c r="F249" s="31"/>
      <c r="G249" s="32"/>
      <c r="H249" s="33"/>
      <c r="I249" s="33"/>
      <c r="J249" s="33"/>
      <c r="K249" s="29"/>
      <c r="L249" s="24"/>
      <c r="M249" s="29"/>
      <c r="N249" s="43"/>
      <c r="O249" s="33"/>
    </row>
    <row r="250" s="13" customFormat="1" customHeight="1" spans="1:15">
      <c r="A250" s="29"/>
      <c r="B250" s="29"/>
      <c r="C250" s="24" t="s">
        <v>37</v>
      </c>
      <c r="D250" s="24">
        <v>404.8</v>
      </c>
      <c r="E250" s="30"/>
      <c r="F250" s="31"/>
      <c r="G250" s="32"/>
      <c r="H250" s="33"/>
      <c r="I250" s="33"/>
      <c r="J250" s="33"/>
      <c r="K250" s="29"/>
      <c r="L250" s="24"/>
      <c r="M250" s="29"/>
      <c r="N250" s="43"/>
      <c r="O250" s="33"/>
    </row>
    <row r="251" s="13" customFormat="1" customHeight="1" spans="1:15">
      <c r="A251" s="29"/>
      <c r="B251" s="29"/>
      <c r="C251" s="24" t="s">
        <v>149</v>
      </c>
      <c r="D251" s="24">
        <v>1050.4</v>
      </c>
      <c r="E251" s="30"/>
      <c r="F251" s="31"/>
      <c r="G251" s="32"/>
      <c r="H251" s="33"/>
      <c r="I251" s="33"/>
      <c r="J251" s="33"/>
      <c r="K251" s="29"/>
      <c r="L251" s="24"/>
      <c r="M251" s="29"/>
      <c r="N251" s="43"/>
      <c r="O251" s="33"/>
    </row>
    <row r="252" s="13" customFormat="1" customHeight="1" spans="1:15">
      <c r="A252" s="29"/>
      <c r="B252" s="29"/>
      <c r="C252" s="24" t="s">
        <v>34</v>
      </c>
      <c r="D252" s="24">
        <v>619.8</v>
      </c>
      <c r="E252" s="30"/>
      <c r="F252" s="31"/>
      <c r="G252" s="32"/>
      <c r="H252" s="33"/>
      <c r="I252" s="33"/>
      <c r="J252" s="33"/>
      <c r="K252" s="29"/>
      <c r="L252" s="24"/>
      <c r="M252" s="29"/>
      <c r="N252" s="43"/>
      <c r="O252" s="33"/>
    </row>
    <row r="253" s="13" customFormat="1" customHeight="1" spans="1:15">
      <c r="A253" s="29"/>
      <c r="B253" s="34"/>
      <c r="C253" s="24" t="s">
        <v>46</v>
      </c>
      <c r="D253" s="24">
        <v>663.6</v>
      </c>
      <c r="E253" s="30"/>
      <c r="F253" s="31"/>
      <c r="G253" s="32"/>
      <c r="H253" s="33"/>
      <c r="I253" s="33"/>
      <c r="J253" s="33"/>
      <c r="K253" s="34"/>
      <c r="L253" s="24"/>
      <c r="M253" s="34"/>
      <c r="N253" s="44"/>
      <c r="O253" s="33"/>
    </row>
    <row r="254" s="13" customFormat="1" customHeight="1" spans="1:15">
      <c r="A254" s="29"/>
      <c r="B254" s="23" t="s">
        <v>162</v>
      </c>
      <c r="C254" s="24" t="s">
        <v>46</v>
      </c>
      <c r="D254" s="24">
        <v>1588.4</v>
      </c>
      <c r="E254" s="25">
        <f>SUM(D254:D257)</f>
        <v>4357.6</v>
      </c>
      <c r="F254" s="26"/>
      <c r="G254" s="27" t="s">
        <v>18</v>
      </c>
      <c r="H254" s="28">
        <v>22</v>
      </c>
      <c r="I254" s="28">
        <v>3800</v>
      </c>
      <c r="J254" s="28">
        <f>E254*H254+I254</f>
        <v>99667.2</v>
      </c>
      <c r="K254" s="23" t="s">
        <v>157</v>
      </c>
      <c r="L254" s="24">
        <v>13886608411</v>
      </c>
      <c r="M254" s="23" t="s">
        <v>163</v>
      </c>
      <c r="N254" s="42">
        <v>13886608411</v>
      </c>
      <c r="O254" s="28" t="s">
        <v>56</v>
      </c>
    </row>
    <row r="255" s="13" customFormat="1" customHeight="1" spans="1:15">
      <c r="A255" s="29"/>
      <c r="B255" s="29"/>
      <c r="C255" s="24" t="s">
        <v>34</v>
      </c>
      <c r="D255" s="24">
        <v>1769</v>
      </c>
      <c r="E255" s="30"/>
      <c r="F255" s="31"/>
      <c r="G255" s="32"/>
      <c r="H255" s="33"/>
      <c r="I255" s="33"/>
      <c r="J255" s="33"/>
      <c r="K255" s="29"/>
      <c r="L255" s="24"/>
      <c r="M255" s="29"/>
      <c r="N255" s="43"/>
      <c r="O255" s="33"/>
    </row>
    <row r="256" s="13" customFormat="1" customHeight="1" spans="1:15">
      <c r="A256" s="29"/>
      <c r="B256" s="29"/>
      <c r="C256" s="24" t="s">
        <v>37</v>
      </c>
      <c r="D256" s="24">
        <v>839</v>
      </c>
      <c r="E256" s="30"/>
      <c r="F256" s="31"/>
      <c r="G256" s="32"/>
      <c r="H256" s="33"/>
      <c r="I256" s="33"/>
      <c r="J256" s="33"/>
      <c r="K256" s="29"/>
      <c r="L256" s="24"/>
      <c r="M256" s="29"/>
      <c r="N256" s="43"/>
      <c r="O256" s="33"/>
    </row>
    <row r="257" s="13" customFormat="1" customHeight="1" spans="1:15">
      <c r="A257" s="29"/>
      <c r="B257" s="34"/>
      <c r="C257" s="24" t="s">
        <v>164</v>
      </c>
      <c r="D257" s="24">
        <v>161.2</v>
      </c>
      <c r="E257" s="30"/>
      <c r="F257" s="31"/>
      <c r="G257" s="32"/>
      <c r="H257" s="33"/>
      <c r="I257" s="33"/>
      <c r="J257" s="33"/>
      <c r="K257" s="34"/>
      <c r="L257" s="24"/>
      <c r="M257" s="34"/>
      <c r="N257" s="44"/>
      <c r="O257" s="33"/>
    </row>
    <row r="258" s="13" customFormat="1" customHeight="1" spans="1:15">
      <c r="A258" s="29"/>
      <c r="B258" s="23" t="s">
        <v>25</v>
      </c>
      <c r="C258" s="24" t="s">
        <v>38</v>
      </c>
      <c r="D258" s="24">
        <v>908.4</v>
      </c>
      <c r="E258" s="25">
        <f>SUM(D258:D262)</f>
        <v>4563</v>
      </c>
      <c r="F258" s="26"/>
      <c r="G258" s="27" t="s">
        <v>18</v>
      </c>
      <c r="H258" s="28">
        <v>22.5</v>
      </c>
      <c r="I258" s="28">
        <v>4200</v>
      </c>
      <c r="J258" s="28">
        <f>E258*H258+I258</f>
        <v>106867.5</v>
      </c>
      <c r="K258" s="23" t="s">
        <v>126</v>
      </c>
      <c r="L258" s="24">
        <v>13165821789</v>
      </c>
      <c r="M258" s="23" t="s">
        <v>165</v>
      </c>
      <c r="N258" s="42">
        <v>13165821789</v>
      </c>
      <c r="O258" s="28" t="s">
        <v>48</v>
      </c>
    </row>
    <row r="259" s="13" customFormat="1" customHeight="1" spans="1:15">
      <c r="A259" s="29"/>
      <c r="B259" s="29"/>
      <c r="C259" s="24" t="s">
        <v>39</v>
      </c>
      <c r="D259" s="24">
        <v>1292.4</v>
      </c>
      <c r="E259" s="30"/>
      <c r="F259" s="31"/>
      <c r="G259" s="32"/>
      <c r="H259" s="33"/>
      <c r="I259" s="33"/>
      <c r="J259" s="33"/>
      <c r="K259" s="29"/>
      <c r="L259" s="24"/>
      <c r="M259" s="29"/>
      <c r="N259" s="43"/>
      <c r="O259" s="33"/>
    </row>
    <row r="260" s="13" customFormat="1" customHeight="1" spans="1:15">
      <c r="A260" s="29"/>
      <c r="B260" s="29"/>
      <c r="C260" s="24" t="s">
        <v>146</v>
      </c>
      <c r="D260" s="24">
        <v>934.8</v>
      </c>
      <c r="E260" s="30"/>
      <c r="F260" s="31"/>
      <c r="G260" s="32"/>
      <c r="H260" s="33"/>
      <c r="I260" s="33"/>
      <c r="J260" s="33"/>
      <c r="K260" s="29"/>
      <c r="L260" s="24"/>
      <c r="M260" s="29"/>
      <c r="N260" s="43"/>
      <c r="O260" s="33"/>
    </row>
    <row r="261" s="13" customFormat="1" customHeight="1" spans="1:15">
      <c r="A261" s="29"/>
      <c r="B261" s="29"/>
      <c r="C261" s="24" t="s">
        <v>149</v>
      </c>
      <c r="D261" s="24">
        <v>748.2</v>
      </c>
      <c r="E261" s="30"/>
      <c r="F261" s="31"/>
      <c r="G261" s="32"/>
      <c r="H261" s="33"/>
      <c r="I261" s="33"/>
      <c r="J261" s="33"/>
      <c r="K261" s="29"/>
      <c r="L261" s="24"/>
      <c r="M261" s="29"/>
      <c r="N261" s="43"/>
      <c r="O261" s="33"/>
    </row>
    <row r="262" s="13" customFormat="1" customHeight="1" spans="1:15">
      <c r="A262" s="29"/>
      <c r="B262" s="34"/>
      <c r="C262" s="24" t="s">
        <v>40</v>
      </c>
      <c r="D262" s="24">
        <v>679.2</v>
      </c>
      <c r="E262" s="30"/>
      <c r="F262" s="31"/>
      <c r="G262" s="32"/>
      <c r="H262" s="33"/>
      <c r="I262" s="33"/>
      <c r="J262" s="33"/>
      <c r="K262" s="34"/>
      <c r="L262" s="24"/>
      <c r="M262" s="34"/>
      <c r="N262" s="44"/>
      <c r="O262" s="33"/>
    </row>
    <row r="263" s="13" customFormat="1" customHeight="1" spans="1:15">
      <c r="A263" s="29"/>
      <c r="B263" s="23" t="s">
        <v>73</v>
      </c>
      <c r="C263" s="24" t="s">
        <v>51</v>
      </c>
      <c r="D263" s="24">
        <v>755</v>
      </c>
      <c r="E263" s="25">
        <f>SUM(D263:D277)</f>
        <v>9248</v>
      </c>
      <c r="F263" s="26"/>
      <c r="G263" s="27" t="s">
        <v>18</v>
      </c>
      <c r="H263" s="28">
        <v>23</v>
      </c>
      <c r="I263" s="28">
        <v>1800</v>
      </c>
      <c r="J263" s="52"/>
      <c r="K263" s="23" t="s">
        <v>19</v>
      </c>
      <c r="L263" s="24">
        <v>15972819068</v>
      </c>
      <c r="M263" s="23" t="s">
        <v>91</v>
      </c>
      <c r="N263" s="42">
        <v>13961993215</v>
      </c>
      <c r="O263" s="28" t="s">
        <v>21</v>
      </c>
    </row>
    <row r="264" s="13" customFormat="1" customHeight="1" spans="1:15">
      <c r="A264" s="29"/>
      <c r="B264" s="29"/>
      <c r="C264" s="24" t="s">
        <v>52</v>
      </c>
      <c r="D264" s="24">
        <v>748.8</v>
      </c>
      <c r="E264" s="30"/>
      <c r="F264" s="31"/>
      <c r="G264" s="32"/>
      <c r="H264" s="33"/>
      <c r="I264" s="33"/>
      <c r="J264" s="53"/>
      <c r="K264" s="29"/>
      <c r="L264" s="24"/>
      <c r="M264" s="29"/>
      <c r="N264" s="43"/>
      <c r="O264" s="33"/>
    </row>
    <row r="265" s="13" customFormat="1" customHeight="1" spans="1:15">
      <c r="A265" s="29"/>
      <c r="B265" s="29"/>
      <c r="C265" s="24" t="s">
        <v>166</v>
      </c>
      <c r="D265" s="24">
        <v>715</v>
      </c>
      <c r="E265" s="30"/>
      <c r="F265" s="31"/>
      <c r="G265" s="32"/>
      <c r="H265" s="33"/>
      <c r="I265" s="33"/>
      <c r="J265" s="53"/>
      <c r="K265" s="29"/>
      <c r="L265" s="24"/>
      <c r="M265" s="29"/>
      <c r="N265" s="43"/>
      <c r="O265" s="33"/>
    </row>
    <row r="266" s="13" customFormat="1" customHeight="1" spans="1:15">
      <c r="A266" s="29"/>
      <c r="B266" s="29"/>
      <c r="C266" s="24" t="s">
        <v>50</v>
      </c>
      <c r="D266" s="24">
        <v>715.2</v>
      </c>
      <c r="E266" s="30"/>
      <c r="F266" s="31"/>
      <c r="G266" s="32"/>
      <c r="H266" s="33"/>
      <c r="I266" s="33"/>
      <c r="J266" s="53"/>
      <c r="K266" s="29"/>
      <c r="L266" s="24"/>
      <c r="M266" s="29"/>
      <c r="N266" s="43"/>
      <c r="O266" s="33"/>
    </row>
    <row r="267" s="13" customFormat="1" customHeight="1" spans="1:15">
      <c r="A267" s="29"/>
      <c r="B267" s="29"/>
      <c r="C267" s="24" t="s">
        <v>104</v>
      </c>
      <c r="D267" s="24">
        <v>618.4</v>
      </c>
      <c r="E267" s="30"/>
      <c r="F267" s="31"/>
      <c r="G267" s="32"/>
      <c r="H267" s="33"/>
      <c r="I267" s="33"/>
      <c r="J267" s="53"/>
      <c r="K267" s="29"/>
      <c r="L267" s="24"/>
      <c r="M267" s="29"/>
      <c r="N267" s="43"/>
      <c r="O267" s="33"/>
    </row>
    <row r="268" s="13" customFormat="1" customHeight="1" spans="1:15">
      <c r="A268" s="29"/>
      <c r="B268" s="29"/>
      <c r="C268" s="24" t="s">
        <v>42</v>
      </c>
      <c r="D268" s="24">
        <v>647.7</v>
      </c>
      <c r="E268" s="30"/>
      <c r="F268" s="31"/>
      <c r="G268" s="32"/>
      <c r="H268" s="33"/>
      <c r="I268" s="33"/>
      <c r="J268" s="53"/>
      <c r="K268" s="29"/>
      <c r="L268" s="24"/>
      <c r="M268" s="29"/>
      <c r="N268" s="43"/>
      <c r="O268" s="33"/>
    </row>
    <row r="269" s="13" customFormat="1" customHeight="1" spans="1:15">
      <c r="A269" s="29"/>
      <c r="B269" s="29"/>
      <c r="C269" s="24" t="s">
        <v>32</v>
      </c>
      <c r="D269" s="24">
        <v>297.9</v>
      </c>
      <c r="E269" s="30"/>
      <c r="F269" s="31"/>
      <c r="G269" s="32"/>
      <c r="H269" s="33"/>
      <c r="I269" s="33"/>
      <c r="J269" s="53"/>
      <c r="K269" s="34"/>
      <c r="L269" s="24"/>
      <c r="M269" s="34"/>
      <c r="N269" s="44"/>
      <c r="O269" s="33"/>
    </row>
    <row r="270" s="14" customFormat="1" customHeight="1" spans="1:15">
      <c r="A270" s="33"/>
      <c r="B270" s="33"/>
      <c r="C270" s="38" t="s">
        <v>26</v>
      </c>
      <c r="D270" s="38">
        <v>679.2</v>
      </c>
      <c r="E270" s="30"/>
      <c r="F270" s="31"/>
      <c r="G270" s="27" t="s">
        <v>18</v>
      </c>
      <c r="H270" s="28">
        <v>22.5</v>
      </c>
      <c r="I270" s="28">
        <v>4400</v>
      </c>
      <c r="J270" s="52"/>
      <c r="K270" s="28" t="s">
        <v>119</v>
      </c>
      <c r="L270" s="38">
        <v>13872344092</v>
      </c>
      <c r="M270" s="28" t="s">
        <v>167</v>
      </c>
      <c r="N270" s="27">
        <v>17386375176</v>
      </c>
      <c r="O270" s="28" t="s">
        <v>56</v>
      </c>
    </row>
    <row r="271" s="14" customFormat="1" customHeight="1" spans="1:15">
      <c r="A271" s="33"/>
      <c r="B271" s="33"/>
      <c r="C271" s="38" t="s">
        <v>29</v>
      </c>
      <c r="D271" s="38">
        <v>705.6</v>
      </c>
      <c r="E271" s="30"/>
      <c r="F271" s="31"/>
      <c r="G271" s="32"/>
      <c r="H271" s="33"/>
      <c r="I271" s="33"/>
      <c r="J271" s="53"/>
      <c r="K271" s="33"/>
      <c r="L271" s="38"/>
      <c r="M271" s="33"/>
      <c r="N271" s="32"/>
      <c r="O271" s="33"/>
    </row>
    <row r="272" s="14" customFormat="1" customHeight="1" spans="1:15">
      <c r="A272" s="33"/>
      <c r="B272" s="33"/>
      <c r="C272" s="38" t="s">
        <v>30</v>
      </c>
      <c r="D272" s="38">
        <v>723.6</v>
      </c>
      <c r="E272" s="30"/>
      <c r="F272" s="31"/>
      <c r="G272" s="32"/>
      <c r="H272" s="33"/>
      <c r="I272" s="33"/>
      <c r="J272" s="53"/>
      <c r="K272" s="33"/>
      <c r="L272" s="38"/>
      <c r="M272" s="33"/>
      <c r="N272" s="32"/>
      <c r="O272" s="33"/>
    </row>
    <row r="273" s="14" customFormat="1" customHeight="1" spans="1:15">
      <c r="A273" s="33"/>
      <c r="B273" s="33"/>
      <c r="C273" s="38" t="s">
        <v>31</v>
      </c>
      <c r="D273" s="38">
        <v>678.8</v>
      </c>
      <c r="E273" s="30"/>
      <c r="F273" s="31"/>
      <c r="G273" s="32"/>
      <c r="H273" s="33"/>
      <c r="I273" s="33"/>
      <c r="J273" s="53"/>
      <c r="K273" s="33"/>
      <c r="L273" s="38"/>
      <c r="M273" s="33"/>
      <c r="N273" s="32"/>
      <c r="O273" s="33"/>
    </row>
    <row r="274" s="14" customFormat="1" customHeight="1" spans="1:15">
      <c r="A274" s="33"/>
      <c r="B274" s="33"/>
      <c r="C274" s="38" t="s">
        <v>32</v>
      </c>
      <c r="D274" s="38">
        <v>456</v>
      </c>
      <c r="E274" s="30"/>
      <c r="F274" s="31"/>
      <c r="G274" s="32"/>
      <c r="H274" s="33"/>
      <c r="I274" s="33"/>
      <c r="J274" s="53"/>
      <c r="K274" s="33"/>
      <c r="L274" s="38"/>
      <c r="M274" s="33"/>
      <c r="N274" s="32"/>
      <c r="O274" s="33"/>
    </row>
    <row r="275" s="14" customFormat="1" customHeight="1" spans="1:15">
      <c r="A275" s="33"/>
      <c r="B275" s="33"/>
      <c r="C275" s="38" t="s">
        <v>54</v>
      </c>
      <c r="D275" s="38">
        <v>396.4</v>
      </c>
      <c r="E275" s="30"/>
      <c r="F275" s="31"/>
      <c r="G275" s="32"/>
      <c r="H275" s="33"/>
      <c r="I275" s="33"/>
      <c r="J275" s="53"/>
      <c r="K275" s="33"/>
      <c r="L275" s="38"/>
      <c r="M275" s="33"/>
      <c r="N275" s="32"/>
      <c r="O275" s="33"/>
    </row>
    <row r="276" s="14" customFormat="1" customHeight="1" spans="1:15">
      <c r="A276" s="33"/>
      <c r="B276" s="33"/>
      <c r="C276" s="38" t="s">
        <v>61</v>
      </c>
      <c r="D276" s="38">
        <v>574.4</v>
      </c>
      <c r="E276" s="30"/>
      <c r="F276" s="31"/>
      <c r="G276" s="32"/>
      <c r="H276" s="33"/>
      <c r="I276" s="33"/>
      <c r="J276" s="53"/>
      <c r="K276" s="33"/>
      <c r="L276" s="38"/>
      <c r="M276" s="33"/>
      <c r="N276" s="32"/>
      <c r="O276" s="33"/>
    </row>
    <row r="277" s="14" customFormat="1" customHeight="1" spans="1:15">
      <c r="A277" s="33"/>
      <c r="B277" s="50"/>
      <c r="C277" s="38" t="s">
        <v>65</v>
      </c>
      <c r="D277" s="38">
        <v>536</v>
      </c>
      <c r="E277" s="30"/>
      <c r="F277" s="31"/>
      <c r="G277" s="32"/>
      <c r="H277" s="33"/>
      <c r="I277" s="33"/>
      <c r="J277" s="53"/>
      <c r="K277" s="50"/>
      <c r="L277" s="38"/>
      <c r="M277" s="50"/>
      <c r="N277" s="51"/>
      <c r="O277" s="33"/>
    </row>
    <row r="278" s="13" customFormat="1" customHeight="1" spans="1:15">
      <c r="A278" s="29"/>
      <c r="B278" s="23" t="s">
        <v>96</v>
      </c>
      <c r="C278" s="24" t="s">
        <v>54</v>
      </c>
      <c r="D278" s="24">
        <v>645.3</v>
      </c>
      <c r="E278" s="25">
        <f>SUM(D278:D283)</f>
        <v>4555</v>
      </c>
      <c r="F278" s="26"/>
      <c r="G278" s="27" t="s">
        <v>18</v>
      </c>
      <c r="H278" s="28">
        <v>23</v>
      </c>
      <c r="I278" s="28">
        <v>4200</v>
      </c>
      <c r="J278" s="28">
        <f>E278*H278+I278</f>
        <v>108965</v>
      </c>
      <c r="K278" s="23" t="s">
        <v>150</v>
      </c>
      <c r="L278" s="24"/>
      <c r="M278" s="23" t="s">
        <v>168</v>
      </c>
      <c r="N278" s="42">
        <v>13329762882</v>
      </c>
      <c r="O278" s="28" t="s">
        <v>48</v>
      </c>
    </row>
    <row r="279" s="13" customFormat="1" customHeight="1" spans="1:15">
      <c r="A279" s="29"/>
      <c r="B279" s="29"/>
      <c r="C279" s="24" t="s">
        <v>59</v>
      </c>
      <c r="D279" s="24">
        <v>895.6</v>
      </c>
      <c r="E279" s="30"/>
      <c r="F279" s="31"/>
      <c r="G279" s="32"/>
      <c r="H279" s="33"/>
      <c r="I279" s="33"/>
      <c r="J279" s="33"/>
      <c r="K279" s="29"/>
      <c r="L279" s="24"/>
      <c r="M279" s="29"/>
      <c r="N279" s="43"/>
      <c r="O279" s="33"/>
    </row>
    <row r="280" s="13" customFormat="1" customHeight="1" spans="1:15">
      <c r="A280" s="29"/>
      <c r="B280" s="29"/>
      <c r="C280" s="24" t="s">
        <v>53</v>
      </c>
      <c r="D280" s="24">
        <v>1093.2</v>
      </c>
      <c r="E280" s="30"/>
      <c r="F280" s="31"/>
      <c r="G280" s="32"/>
      <c r="H280" s="33"/>
      <c r="I280" s="33"/>
      <c r="J280" s="33"/>
      <c r="K280" s="29"/>
      <c r="L280" s="24"/>
      <c r="M280" s="29"/>
      <c r="N280" s="43"/>
      <c r="O280" s="33"/>
    </row>
    <row r="281" s="13" customFormat="1" customHeight="1" spans="1:15">
      <c r="A281" s="29"/>
      <c r="B281" s="29"/>
      <c r="C281" s="24" t="s">
        <v>99</v>
      </c>
      <c r="D281" s="24">
        <v>876.5</v>
      </c>
      <c r="E281" s="30"/>
      <c r="F281" s="31"/>
      <c r="G281" s="32"/>
      <c r="H281" s="33"/>
      <c r="I281" s="33"/>
      <c r="J281" s="33"/>
      <c r="K281" s="29"/>
      <c r="L281" s="24"/>
      <c r="M281" s="29"/>
      <c r="N281" s="43"/>
      <c r="O281" s="33"/>
    </row>
    <row r="282" s="13" customFormat="1" customHeight="1" spans="1:15">
      <c r="A282" s="29"/>
      <c r="B282" s="29"/>
      <c r="C282" s="24" t="s">
        <v>90</v>
      </c>
      <c r="D282" s="24">
        <v>524.4</v>
      </c>
      <c r="E282" s="30"/>
      <c r="F282" s="31"/>
      <c r="G282" s="32"/>
      <c r="H282" s="33"/>
      <c r="I282" s="33"/>
      <c r="J282" s="33"/>
      <c r="K282" s="29"/>
      <c r="L282" s="24"/>
      <c r="M282" s="29"/>
      <c r="N282" s="43"/>
      <c r="O282" s="33"/>
    </row>
    <row r="283" s="13" customFormat="1" customHeight="1" spans="1:15">
      <c r="A283" s="29"/>
      <c r="B283" s="34"/>
      <c r="C283" s="24" t="s">
        <v>92</v>
      </c>
      <c r="D283" s="24">
        <v>520</v>
      </c>
      <c r="E283" s="30"/>
      <c r="F283" s="31"/>
      <c r="G283" s="32"/>
      <c r="H283" s="33"/>
      <c r="I283" s="33"/>
      <c r="J283" s="33"/>
      <c r="K283" s="34"/>
      <c r="L283" s="24"/>
      <c r="M283" s="34"/>
      <c r="N283" s="44"/>
      <c r="O283" s="33"/>
    </row>
    <row r="284" s="13" customFormat="1" customHeight="1" spans="1:15">
      <c r="A284" s="29"/>
      <c r="B284" s="23" t="s">
        <v>70</v>
      </c>
      <c r="C284" s="24" t="s">
        <v>45</v>
      </c>
      <c r="D284" s="24">
        <v>611.2</v>
      </c>
      <c r="E284" s="25">
        <f>SUM(D284:D291)</f>
        <v>3680</v>
      </c>
      <c r="F284" s="26"/>
      <c r="G284" s="27" t="s">
        <v>18</v>
      </c>
      <c r="H284" s="28">
        <v>22</v>
      </c>
      <c r="I284" s="28">
        <v>4400</v>
      </c>
      <c r="J284" s="28">
        <f>E284*H284+I284</f>
        <v>85360</v>
      </c>
      <c r="K284" s="23" t="s">
        <v>169</v>
      </c>
      <c r="L284" s="24">
        <v>13974086533</v>
      </c>
      <c r="M284" s="23" t="s">
        <v>170</v>
      </c>
      <c r="N284" s="42">
        <v>13974086533</v>
      </c>
      <c r="O284" s="28" t="s">
        <v>48</v>
      </c>
    </row>
    <row r="285" s="13" customFormat="1" customHeight="1" spans="1:15">
      <c r="A285" s="29"/>
      <c r="B285" s="29"/>
      <c r="C285" s="24" t="s">
        <v>155</v>
      </c>
      <c r="D285" s="24">
        <v>115.6</v>
      </c>
      <c r="E285" s="30"/>
      <c r="F285" s="31"/>
      <c r="G285" s="32"/>
      <c r="H285" s="33"/>
      <c r="I285" s="33"/>
      <c r="J285" s="33"/>
      <c r="K285" s="29"/>
      <c r="L285" s="24"/>
      <c r="M285" s="29"/>
      <c r="N285" s="43"/>
      <c r="O285" s="33"/>
    </row>
    <row r="286" s="13" customFormat="1" customHeight="1" spans="1:15">
      <c r="A286" s="29"/>
      <c r="B286" s="29"/>
      <c r="C286" s="24" t="s">
        <v>171</v>
      </c>
      <c r="D286" s="24">
        <v>101</v>
      </c>
      <c r="E286" s="30"/>
      <c r="F286" s="31"/>
      <c r="G286" s="32"/>
      <c r="H286" s="33"/>
      <c r="I286" s="33"/>
      <c r="J286" s="33"/>
      <c r="K286" s="29"/>
      <c r="L286" s="24"/>
      <c r="M286" s="29"/>
      <c r="N286" s="43"/>
      <c r="O286" s="33"/>
    </row>
    <row r="287" s="13" customFormat="1" customHeight="1" spans="1:15">
      <c r="A287" s="29"/>
      <c r="B287" s="29"/>
      <c r="C287" s="24" t="s">
        <v>172</v>
      </c>
      <c r="D287" s="24">
        <v>112.8</v>
      </c>
      <c r="E287" s="30"/>
      <c r="F287" s="31"/>
      <c r="G287" s="32"/>
      <c r="H287" s="33"/>
      <c r="I287" s="33"/>
      <c r="J287" s="33"/>
      <c r="K287" s="29"/>
      <c r="L287" s="24"/>
      <c r="M287" s="29"/>
      <c r="N287" s="43"/>
      <c r="O287" s="33"/>
    </row>
    <row r="288" s="13" customFormat="1" customHeight="1" spans="1:15">
      <c r="A288" s="29"/>
      <c r="B288" s="29"/>
      <c r="C288" s="24" t="s">
        <v>173</v>
      </c>
      <c r="D288" s="24">
        <v>180.4</v>
      </c>
      <c r="E288" s="30"/>
      <c r="F288" s="31"/>
      <c r="G288" s="32"/>
      <c r="H288" s="33"/>
      <c r="I288" s="33"/>
      <c r="J288" s="33"/>
      <c r="K288" s="29"/>
      <c r="L288" s="24"/>
      <c r="M288" s="29"/>
      <c r="N288" s="43"/>
      <c r="O288" s="33"/>
    </row>
    <row r="289" s="13" customFormat="1" customHeight="1" spans="1:15">
      <c r="A289" s="29"/>
      <c r="B289" s="29"/>
      <c r="C289" s="24" t="s">
        <v>146</v>
      </c>
      <c r="D289" s="24">
        <v>1220.6</v>
      </c>
      <c r="E289" s="30"/>
      <c r="F289" s="31"/>
      <c r="G289" s="32"/>
      <c r="H289" s="33"/>
      <c r="I289" s="33"/>
      <c r="J289" s="33"/>
      <c r="K289" s="29"/>
      <c r="L289" s="24"/>
      <c r="M289" s="29"/>
      <c r="N289" s="43"/>
      <c r="O289" s="33"/>
    </row>
    <row r="290" s="13" customFormat="1" customHeight="1" spans="1:15">
      <c r="A290" s="29"/>
      <c r="B290" s="29"/>
      <c r="C290" s="24" t="s">
        <v>174</v>
      </c>
      <c r="D290" s="24">
        <v>994.4</v>
      </c>
      <c r="E290" s="30"/>
      <c r="F290" s="31"/>
      <c r="G290" s="32"/>
      <c r="H290" s="33"/>
      <c r="I290" s="33"/>
      <c r="J290" s="33"/>
      <c r="K290" s="29"/>
      <c r="L290" s="24"/>
      <c r="M290" s="29"/>
      <c r="N290" s="43"/>
      <c r="O290" s="33"/>
    </row>
    <row r="291" s="13" customFormat="1" customHeight="1" spans="1:15">
      <c r="A291" s="29"/>
      <c r="B291" s="34"/>
      <c r="C291" s="24" t="s">
        <v>175</v>
      </c>
      <c r="D291" s="24">
        <v>344</v>
      </c>
      <c r="E291" s="30"/>
      <c r="F291" s="31"/>
      <c r="G291" s="32"/>
      <c r="H291" s="33"/>
      <c r="I291" s="33"/>
      <c r="J291" s="33"/>
      <c r="K291" s="34"/>
      <c r="L291" s="24"/>
      <c r="M291" s="34"/>
      <c r="N291" s="44"/>
      <c r="O291" s="33"/>
    </row>
    <row r="292" s="13" customFormat="1" customHeight="1" spans="1:15">
      <c r="A292" s="29"/>
      <c r="B292" s="23" t="s">
        <v>162</v>
      </c>
      <c r="C292" s="24" t="s">
        <v>22</v>
      </c>
      <c r="D292" s="24">
        <v>1747</v>
      </c>
      <c r="E292" s="25">
        <f>SUM(D292:D294)</f>
        <v>3925</v>
      </c>
      <c r="F292" s="26"/>
      <c r="G292" s="27" t="s">
        <v>18</v>
      </c>
      <c r="H292" s="28">
        <v>23</v>
      </c>
      <c r="I292" s="28">
        <v>1800</v>
      </c>
      <c r="J292" s="28">
        <f>E292*H292+I292</f>
        <v>92075</v>
      </c>
      <c r="K292" s="23" t="s">
        <v>130</v>
      </c>
      <c r="L292" s="24">
        <v>13972728665</v>
      </c>
      <c r="M292" s="23" t="s">
        <v>131</v>
      </c>
      <c r="N292" s="42">
        <v>15398296908</v>
      </c>
      <c r="O292" s="28" t="s">
        <v>21</v>
      </c>
    </row>
    <row r="293" s="13" customFormat="1" customHeight="1" spans="1:15">
      <c r="A293" s="29"/>
      <c r="B293" s="29"/>
      <c r="C293" s="24" t="s">
        <v>23</v>
      </c>
      <c r="D293" s="24">
        <v>950</v>
      </c>
      <c r="E293" s="30"/>
      <c r="F293" s="31"/>
      <c r="G293" s="32"/>
      <c r="H293" s="33"/>
      <c r="I293" s="33"/>
      <c r="J293" s="33"/>
      <c r="K293" s="29"/>
      <c r="L293" s="24"/>
      <c r="M293" s="29"/>
      <c r="N293" s="43"/>
      <c r="O293" s="33"/>
    </row>
    <row r="294" s="13" customFormat="1" customHeight="1" spans="1:15">
      <c r="A294" s="29"/>
      <c r="B294" s="34"/>
      <c r="C294" s="24" t="s">
        <v>45</v>
      </c>
      <c r="D294" s="24">
        <v>1228</v>
      </c>
      <c r="E294" s="30"/>
      <c r="F294" s="31"/>
      <c r="G294" s="32"/>
      <c r="H294" s="33"/>
      <c r="I294" s="33"/>
      <c r="J294" s="33"/>
      <c r="K294" s="34"/>
      <c r="L294" s="24"/>
      <c r="M294" s="34"/>
      <c r="N294" s="44"/>
      <c r="O294" s="33"/>
    </row>
    <row r="295" s="13" customFormat="1" customHeight="1" spans="1:15">
      <c r="A295" s="29"/>
      <c r="B295" s="23" t="s">
        <v>83</v>
      </c>
      <c r="C295" s="24" t="s">
        <v>45</v>
      </c>
      <c r="D295" s="24">
        <v>1453.2</v>
      </c>
      <c r="E295" s="25">
        <f>SUM(D295:D297)</f>
        <v>3840</v>
      </c>
      <c r="F295" s="26"/>
      <c r="G295" s="27" t="s">
        <v>58</v>
      </c>
      <c r="H295" s="28">
        <v>22.5</v>
      </c>
      <c r="I295" s="28">
        <v>4200</v>
      </c>
      <c r="J295" s="28">
        <f>E295*H295+I295</f>
        <v>90600</v>
      </c>
      <c r="K295" s="23" t="s">
        <v>126</v>
      </c>
      <c r="L295" s="24">
        <v>13165821789</v>
      </c>
      <c r="M295" s="23" t="s">
        <v>176</v>
      </c>
      <c r="N295" s="42">
        <v>16627710838</v>
      </c>
      <c r="O295" s="28" t="s">
        <v>48</v>
      </c>
    </row>
    <row r="296" s="13" customFormat="1" customHeight="1" spans="1:15">
      <c r="A296" s="29"/>
      <c r="B296" s="29"/>
      <c r="C296" s="24" t="s">
        <v>46</v>
      </c>
      <c r="D296" s="24">
        <v>1818</v>
      </c>
      <c r="E296" s="30"/>
      <c r="F296" s="31"/>
      <c r="G296" s="32"/>
      <c r="H296" s="33"/>
      <c r="I296" s="33"/>
      <c r="J296" s="33"/>
      <c r="K296" s="29"/>
      <c r="L296" s="24"/>
      <c r="M296" s="29"/>
      <c r="N296" s="43"/>
      <c r="O296" s="33"/>
    </row>
    <row r="297" s="13" customFormat="1" customHeight="1" spans="1:15">
      <c r="A297" s="34"/>
      <c r="B297" s="34"/>
      <c r="C297" s="24" t="s">
        <v>34</v>
      </c>
      <c r="D297" s="24">
        <v>568.8</v>
      </c>
      <c r="E297" s="30"/>
      <c r="F297" s="31"/>
      <c r="G297" s="32"/>
      <c r="H297" s="33"/>
      <c r="I297" s="33"/>
      <c r="J297" s="33"/>
      <c r="K297" s="34"/>
      <c r="L297" s="24"/>
      <c r="M297" s="34"/>
      <c r="N297" s="44"/>
      <c r="O297" s="33"/>
    </row>
    <row r="298" s="13" customFormat="1" customHeight="1" spans="1:15">
      <c r="A298" s="22">
        <v>45002</v>
      </c>
      <c r="B298" s="23" t="s">
        <v>43</v>
      </c>
      <c r="C298" s="24" t="s">
        <v>53</v>
      </c>
      <c r="D298" s="24">
        <v>633.6</v>
      </c>
      <c r="E298" s="25">
        <f>SUM(D298:D301)</f>
        <v>4256</v>
      </c>
      <c r="F298" s="26"/>
      <c r="G298" s="27" t="s">
        <v>18</v>
      </c>
      <c r="H298" s="28">
        <v>21</v>
      </c>
      <c r="I298" s="28">
        <v>1800</v>
      </c>
      <c r="J298" s="28">
        <f>E298*H298+I298</f>
        <v>91176</v>
      </c>
      <c r="K298" s="23" t="s">
        <v>35</v>
      </c>
      <c r="L298" s="24">
        <v>18672495988</v>
      </c>
      <c r="M298" s="23" t="s">
        <v>116</v>
      </c>
      <c r="N298" s="42">
        <v>13661660447</v>
      </c>
      <c r="O298" s="28" t="s">
        <v>21</v>
      </c>
    </row>
    <row r="299" s="13" customFormat="1" customHeight="1" spans="1:15">
      <c r="A299" s="29"/>
      <c r="B299" s="29"/>
      <c r="C299" s="24" t="s">
        <v>99</v>
      </c>
      <c r="D299" s="24">
        <v>1470.4</v>
      </c>
      <c r="E299" s="30"/>
      <c r="F299" s="31"/>
      <c r="G299" s="32"/>
      <c r="H299" s="33"/>
      <c r="I299" s="33"/>
      <c r="J299" s="33"/>
      <c r="K299" s="29"/>
      <c r="L299" s="24"/>
      <c r="M299" s="29"/>
      <c r="N299" s="43"/>
      <c r="O299" s="33"/>
    </row>
    <row r="300" s="13" customFormat="1" customHeight="1" spans="1:15">
      <c r="A300" s="29"/>
      <c r="B300" s="29"/>
      <c r="C300" s="24" t="s">
        <v>17</v>
      </c>
      <c r="D300" s="24">
        <v>898.4</v>
      </c>
      <c r="E300" s="30"/>
      <c r="F300" s="31"/>
      <c r="G300" s="32"/>
      <c r="H300" s="33"/>
      <c r="I300" s="33"/>
      <c r="J300" s="33"/>
      <c r="K300" s="29"/>
      <c r="L300" s="24"/>
      <c r="M300" s="29"/>
      <c r="N300" s="43"/>
      <c r="O300" s="33"/>
    </row>
    <row r="301" s="13" customFormat="1" customHeight="1" spans="1:15">
      <c r="A301" s="29"/>
      <c r="B301" s="34"/>
      <c r="C301" s="24" t="s">
        <v>101</v>
      </c>
      <c r="D301" s="24">
        <v>1253.6</v>
      </c>
      <c r="E301" s="30"/>
      <c r="F301" s="31"/>
      <c r="G301" s="32"/>
      <c r="H301" s="33"/>
      <c r="I301" s="33"/>
      <c r="J301" s="33"/>
      <c r="K301" s="34"/>
      <c r="L301" s="24"/>
      <c r="M301" s="34"/>
      <c r="N301" s="44"/>
      <c r="O301" s="33"/>
    </row>
    <row r="302" s="13" customFormat="1" customHeight="1" spans="1:15">
      <c r="A302" s="29"/>
      <c r="B302" s="23" t="s">
        <v>70</v>
      </c>
      <c r="C302" s="24" t="s">
        <v>29</v>
      </c>
      <c r="D302" s="24">
        <v>1129.2</v>
      </c>
      <c r="E302" s="25">
        <f>SUM(D302:D305)</f>
        <v>3776</v>
      </c>
      <c r="F302" s="26"/>
      <c r="G302" s="27" t="s">
        <v>18</v>
      </c>
      <c r="H302" s="28">
        <v>21</v>
      </c>
      <c r="I302" s="28">
        <v>1800</v>
      </c>
      <c r="J302" s="28">
        <f>E302*H302+I302</f>
        <v>81096</v>
      </c>
      <c r="K302" s="23" t="s">
        <v>35</v>
      </c>
      <c r="L302" s="24">
        <v>18672495988</v>
      </c>
      <c r="M302" s="23" t="s">
        <v>36</v>
      </c>
      <c r="N302" s="23">
        <v>13222559195</v>
      </c>
      <c r="O302" s="28" t="s">
        <v>21</v>
      </c>
    </row>
    <row r="303" s="13" customFormat="1" customHeight="1" spans="1:15">
      <c r="A303" s="29"/>
      <c r="B303" s="29"/>
      <c r="C303" s="24" t="s">
        <v>26</v>
      </c>
      <c r="D303" s="24">
        <v>1085.6</v>
      </c>
      <c r="E303" s="30"/>
      <c r="F303" s="31"/>
      <c r="G303" s="32"/>
      <c r="H303" s="33"/>
      <c r="I303" s="33"/>
      <c r="J303" s="33"/>
      <c r="K303" s="29"/>
      <c r="L303" s="24"/>
      <c r="M303" s="29"/>
      <c r="N303" s="29"/>
      <c r="O303" s="33"/>
    </row>
    <row r="304" s="13" customFormat="1" customHeight="1" spans="1:15">
      <c r="A304" s="29"/>
      <c r="B304" s="29"/>
      <c r="C304" s="24" t="s">
        <v>59</v>
      </c>
      <c r="D304" s="24">
        <v>1039.2</v>
      </c>
      <c r="E304" s="30"/>
      <c r="F304" s="31"/>
      <c r="G304" s="32"/>
      <c r="H304" s="33"/>
      <c r="I304" s="33"/>
      <c r="J304" s="33"/>
      <c r="K304" s="29"/>
      <c r="L304" s="24"/>
      <c r="M304" s="29"/>
      <c r="N304" s="29"/>
      <c r="O304" s="33"/>
    </row>
    <row r="305" s="13" customFormat="1" customHeight="1" spans="1:15">
      <c r="A305" s="29"/>
      <c r="B305" s="34"/>
      <c r="C305" s="24" t="s">
        <v>54</v>
      </c>
      <c r="D305" s="24">
        <v>522</v>
      </c>
      <c r="E305" s="30"/>
      <c r="F305" s="31"/>
      <c r="G305" s="32"/>
      <c r="H305" s="33"/>
      <c r="I305" s="33"/>
      <c r="J305" s="33"/>
      <c r="K305" s="34"/>
      <c r="L305" s="24"/>
      <c r="M305" s="34"/>
      <c r="N305" s="34"/>
      <c r="O305" s="33"/>
    </row>
    <row r="306" s="13" customFormat="1" customHeight="1" spans="1:15">
      <c r="A306" s="29"/>
      <c r="B306" s="23" t="s">
        <v>129</v>
      </c>
      <c r="C306" s="24" t="s">
        <v>26</v>
      </c>
      <c r="D306" s="24">
        <v>1433.3</v>
      </c>
      <c r="E306" s="25">
        <f>SUM(D306:D307)</f>
        <v>2735</v>
      </c>
      <c r="F306" s="26"/>
      <c r="G306" s="27" t="s">
        <v>58</v>
      </c>
      <c r="H306" s="28">
        <v>21</v>
      </c>
      <c r="I306" s="28">
        <v>1800</v>
      </c>
      <c r="J306" s="28">
        <f>E306*H306+I306</f>
        <v>59235</v>
      </c>
      <c r="K306" s="23" t="s">
        <v>27</v>
      </c>
      <c r="L306" s="24">
        <v>15072756798</v>
      </c>
      <c r="M306" s="23" t="s">
        <v>177</v>
      </c>
      <c r="N306" s="23">
        <v>15072756798</v>
      </c>
      <c r="O306" s="28" t="s">
        <v>21</v>
      </c>
    </row>
    <row r="307" s="13" customFormat="1" customHeight="1" spans="1:15">
      <c r="A307" s="29"/>
      <c r="B307" s="34"/>
      <c r="C307" s="24" t="s">
        <v>29</v>
      </c>
      <c r="D307" s="24">
        <v>1301.7</v>
      </c>
      <c r="E307" s="30"/>
      <c r="F307" s="31"/>
      <c r="G307" s="32"/>
      <c r="H307" s="33"/>
      <c r="I307" s="33"/>
      <c r="J307" s="33"/>
      <c r="K307" s="34"/>
      <c r="L307" s="24"/>
      <c r="M307" s="34"/>
      <c r="N307" s="34"/>
      <c r="O307" s="33"/>
    </row>
    <row r="308" s="13" customFormat="1" customHeight="1" spans="1:15">
      <c r="A308" s="29"/>
      <c r="B308" s="23" t="s">
        <v>43</v>
      </c>
      <c r="C308" s="24" t="s">
        <v>90</v>
      </c>
      <c r="D308" s="24">
        <v>1355.2</v>
      </c>
      <c r="E308" s="25">
        <f>SUM(D308:D310)</f>
        <v>3502</v>
      </c>
      <c r="F308" s="26"/>
      <c r="G308" s="27" t="s">
        <v>18</v>
      </c>
      <c r="H308" s="28">
        <v>21</v>
      </c>
      <c r="I308" s="28">
        <v>1800</v>
      </c>
      <c r="J308" s="28">
        <f>E308*H308+I308</f>
        <v>75342</v>
      </c>
      <c r="K308" s="23" t="s">
        <v>19</v>
      </c>
      <c r="L308" s="24">
        <v>15972819068</v>
      </c>
      <c r="M308" s="23" t="s">
        <v>20</v>
      </c>
      <c r="N308" s="23">
        <v>13656220326</v>
      </c>
      <c r="O308" s="28" t="s">
        <v>21</v>
      </c>
    </row>
    <row r="309" s="13" customFormat="1" customHeight="1" spans="1:15">
      <c r="A309" s="29"/>
      <c r="B309" s="29"/>
      <c r="C309" s="24" t="s">
        <v>92</v>
      </c>
      <c r="D309" s="24">
        <v>1371.8</v>
      </c>
      <c r="E309" s="30"/>
      <c r="F309" s="31"/>
      <c r="G309" s="32"/>
      <c r="H309" s="33"/>
      <c r="I309" s="33"/>
      <c r="J309" s="33"/>
      <c r="K309" s="29"/>
      <c r="L309" s="24"/>
      <c r="M309" s="29"/>
      <c r="N309" s="29"/>
      <c r="O309" s="33"/>
    </row>
    <row r="310" s="13" customFormat="1" customHeight="1" spans="1:15">
      <c r="A310" s="29"/>
      <c r="B310" s="34"/>
      <c r="C310" s="24" t="s">
        <v>22</v>
      </c>
      <c r="D310" s="24">
        <v>775</v>
      </c>
      <c r="E310" s="30"/>
      <c r="F310" s="31"/>
      <c r="G310" s="32"/>
      <c r="H310" s="33"/>
      <c r="I310" s="33"/>
      <c r="J310" s="33"/>
      <c r="K310" s="34"/>
      <c r="L310" s="24"/>
      <c r="M310" s="34"/>
      <c r="N310" s="34"/>
      <c r="O310" s="33"/>
    </row>
    <row r="311" s="13" customFormat="1" customHeight="1" spans="1:15">
      <c r="A311" s="29"/>
      <c r="B311" s="23" t="s">
        <v>48</v>
      </c>
      <c r="C311" s="24" t="s">
        <v>59</v>
      </c>
      <c r="D311" s="24">
        <v>201.6</v>
      </c>
      <c r="E311" s="25">
        <f>SUM(D311:D316)</f>
        <v>3757</v>
      </c>
      <c r="F311" s="26"/>
      <c r="G311" s="27" t="s">
        <v>18</v>
      </c>
      <c r="H311" s="28">
        <v>21</v>
      </c>
      <c r="I311" s="28">
        <v>1800</v>
      </c>
      <c r="J311" s="28">
        <f>E311*H311+I311</f>
        <v>80697</v>
      </c>
      <c r="K311" s="23" t="s">
        <v>63</v>
      </c>
      <c r="L311" s="24">
        <v>15171322991</v>
      </c>
      <c r="M311" s="23" t="s">
        <v>137</v>
      </c>
      <c r="N311" s="23">
        <v>13733009101</v>
      </c>
      <c r="O311" s="28" t="s">
        <v>21</v>
      </c>
    </row>
    <row r="312" s="13" customFormat="1" customHeight="1" spans="1:15">
      <c r="A312" s="29"/>
      <c r="B312" s="29"/>
      <c r="C312" s="24" t="s">
        <v>54</v>
      </c>
      <c r="D312" s="24">
        <v>925.6</v>
      </c>
      <c r="E312" s="30"/>
      <c r="F312" s="31"/>
      <c r="G312" s="32"/>
      <c r="H312" s="33"/>
      <c r="I312" s="33"/>
      <c r="J312" s="33"/>
      <c r="K312" s="29"/>
      <c r="L312" s="24"/>
      <c r="M312" s="29"/>
      <c r="N312" s="29"/>
      <c r="O312" s="33"/>
    </row>
    <row r="313" s="13" customFormat="1" customHeight="1" spans="1:15">
      <c r="A313" s="29"/>
      <c r="B313" s="29"/>
      <c r="C313" s="24" t="s">
        <v>104</v>
      </c>
      <c r="D313" s="24">
        <v>380.8</v>
      </c>
      <c r="E313" s="30"/>
      <c r="F313" s="31"/>
      <c r="G313" s="32"/>
      <c r="H313" s="33"/>
      <c r="I313" s="33"/>
      <c r="J313" s="33"/>
      <c r="K313" s="29"/>
      <c r="L313" s="24"/>
      <c r="M313" s="29"/>
      <c r="N313" s="29"/>
      <c r="O313" s="33"/>
    </row>
    <row r="314" s="13" customFormat="1" customHeight="1" spans="1:15">
      <c r="A314" s="29"/>
      <c r="B314" s="29"/>
      <c r="C314" s="24" t="s">
        <v>42</v>
      </c>
      <c r="D314" s="24">
        <v>713</v>
      </c>
      <c r="E314" s="30"/>
      <c r="F314" s="31"/>
      <c r="G314" s="32"/>
      <c r="H314" s="33"/>
      <c r="I314" s="33"/>
      <c r="J314" s="33"/>
      <c r="K314" s="29"/>
      <c r="L314" s="24"/>
      <c r="M314" s="29"/>
      <c r="N314" s="29"/>
      <c r="O314" s="33"/>
    </row>
    <row r="315" s="13" customFormat="1" customHeight="1" spans="1:15">
      <c r="A315" s="29"/>
      <c r="B315" s="29"/>
      <c r="C315" s="24" t="s">
        <v>30</v>
      </c>
      <c r="D315" s="24">
        <v>551.2</v>
      </c>
      <c r="E315" s="30"/>
      <c r="F315" s="31"/>
      <c r="G315" s="32"/>
      <c r="H315" s="33"/>
      <c r="I315" s="33"/>
      <c r="J315" s="33"/>
      <c r="K315" s="29"/>
      <c r="L315" s="24"/>
      <c r="M315" s="29"/>
      <c r="N315" s="29"/>
      <c r="O315" s="33"/>
    </row>
    <row r="316" s="13" customFormat="1" customHeight="1" spans="1:15">
      <c r="A316" s="29"/>
      <c r="B316" s="34"/>
      <c r="C316" s="24" t="s">
        <v>31</v>
      </c>
      <c r="D316" s="24">
        <v>984.8</v>
      </c>
      <c r="E316" s="30"/>
      <c r="F316" s="31"/>
      <c r="G316" s="32"/>
      <c r="H316" s="33"/>
      <c r="I316" s="33"/>
      <c r="J316" s="33"/>
      <c r="K316" s="34"/>
      <c r="L316" s="24"/>
      <c r="M316" s="34"/>
      <c r="N316" s="34"/>
      <c r="O316" s="33"/>
    </row>
    <row r="317" s="13" customFormat="1" customHeight="1" spans="1:15">
      <c r="A317" s="29"/>
      <c r="B317" s="23" t="s">
        <v>67</v>
      </c>
      <c r="C317" s="24" t="s">
        <v>166</v>
      </c>
      <c r="D317" s="24">
        <v>857.8</v>
      </c>
      <c r="E317" s="25">
        <f>SUM(D317:D319)</f>
        <v>2832</v>
      </c>
      <c r="F317" s="26"/>
      <c r="G317" s="27" t="s">
        <v>62</v>
      </c>
      <c r="H317" s="28">
        <v>21</v>
      </c>
      <c r="I317" s="28">
        <v>1800</v>
      </c>
      <c r="J317" s="28">
        <f>E317*H317+I317</f>
        <v>61272</v>
      </c>
      <c r="K317" s="23" t="s">
        <v>114</v>
      </c>
      <c r="L317" s="24">
        <v>18371301222</v>
      </c>
      <c r="M317" s="23" t="s">
        <v>115</v>
      </c>
      <c r="N317" s="23">
        <v>17632804515</v>
      </c>
      <c r="O317" s="23" t="s">
        <v>21</v>
      </c>
    </row>
    <row r="318" s="13" customFormat="1" customHeight="1" spans="1:15">
      <c r="A318" s="29"/>
      <c r="B318" s="29"/>
      <c r="C318" s="24" t="s">
        <v>178</v>
      </c>
      <c r="D318" s="24">
        <v>1090.2</v>
      </c>
      <c r="E318" s="30"/>
      <c r="F318" s="31"/>
      <c r="G318" s="32"/>
      <c r="H318" s="33"/>
      <c r="I318" s="33"/>
      <c r="J318" s="33"/>
      <c r="K318" s="29"/>
      <c r="L318" s="24"/>
      <c r="M318" s="29"/>
      <c r="N318" s="29"/>
      <c r="O318" s="29"/>
    </row>
    <row r="319" s="13" customFormat="1" customHeight="1" spans="1:15">
      <c r="A319" s="29"/>
      <c r="B319" s="34"/>
      <c r="C319" s="24" t="s">
        <v>79</v>
      </c>
      <c r="D319" s="24">
        <v>884</v>
      </c>
      <c r="E319" s="30"/>
      <c r="F319" s="31"/>
      <c r="G319" s="32"/>
      <c r="H319" s="33"/>
      <c r="I319" s="33"/>
      <c r="J319" s="33"/>
      <c r="K319" s="34"/>
      <c r="L319" s="24"/>
      <c r="M319" s="34"/>
      <c r="N319" s="34"/>
      <c r="O319" s="34"/>
    </row>
    <row r="320" s="13" customFormat="1" customHeight="1" spans="1:15">
      <c r="A320" s="29"/>
      <c r="B320" s="23" t="s">
        <v>94</v>
      </c>
      <c r="C320" s="24" t="s">
        <v>38</v>
      </c>
      <c r="D320" s="24">
        <v>840.8</v>
      </c>
      <c r="E320" s="25">
        <f>SUM(D320:D325)</f>
        <v>4050</v>
      </c>
      <c r="F320" s="26"/>
      <c r="G320" s="27" t="s">
        <v>62</v>
      </c>
      <c r="H320" s="28">
        <v>21</v>
      </c>
      <c r="I320" s="28">
        <v>1800</v>
      </c>
      <c r="J320" s="28">
        <f>E320*H320+I320</f>
        <v>86850</v>
      </c>
      <c r="K320" s="23" t="s">
        <v>74</v>
      </c>
      <c r="L320" s="24">
        <v>13042716888</v>
      </c>
      <c r="M320" s="23" t="s">
        <v>87</v>
      </c>
      <c r="N320" s="23">
        <v>15837695771</v>
      </c>
      <c r="O320" s="23" t="s">
        <v>21</v>
      </c>
    </row>
    <row r="321" s="13" customFormat="1" customHeight="1" spans="1:15">
      <c r="A321" s="29"/>
      <c r="B321" s="29"/>
      <c r="C321" s="24" t="s">
        <v>179</v>
      </c>
      <c r="D321" s="24">
        <v>589.8</v>
      </c>
      <c r="E321" s="30"/>
      <c r="F321" s="31"/>
      <c r="G321" s="32"/>
      <c r="H321" s="33"/>
      <c r="I321" s="33"/>
      <c r="J321" s="33"/>
      <c r="K321" s="29"/>
      <c r="L321" s="24"/>
      <c r="M321" s="29"/>
      <c r="N321" s="29"/>
      <c r="O321" s="29"/>
    </row>
    <row r="322" s="13" customFormat="1" customHeight="1" spans="1:15">
      <c r="A322" s="29"/>
      <c r="B322" s="29"/>
      <c r="C322" s="24" t="s">
        <v>39</v>
      </c>
      <c r="D322" s="24">
        <v>596.2</v>
      </c>
      <c r="E322" s="30"/>
      <c r="F322" s="31"/>
      <c r="G322" s="32"/>
      <c r="H322" s="33"/>
      <c r="I322" s="33"/>
      <c r="J322" s="33"/>
      <c r="K322" s="29"/>
      <c r="L322" s="24"/>
      <c r="M322" s="29"/>
      <c r="N322" s="29"/>
      <c r="O322" s="29"/>
    </row>
    <row r="323" s="13" customFormat="1" customHeight="1" spans="1:15">
      <c r="A323" s="29"/>
      <c r="B323" s="29"/>
      <c r="C323" s="24" t="s">
        <v>172</v>
      </c>
      <c r="D323" s="24">
        <v>758</v>
      </c>
      <c r="E323" s="30"/>
      <c r="F323" s="31"/>
      <c r="G323" s="32"/>
      <c r="H323" s="33"/>
      <c r="I323" s="33"/>
      <c r="J323" s="33"/>
      <c r="K323" s="29"/>
      <c r="L323" s="24"/>
      <c r="M323" s="29"/>
      <c r="N323" s="29"/>
      <c r="O323" s="29"/>
    </row>
    <row r="324" s="13" customFormat="1" customHeight="1" spans="1:15">
      <c r="A324" s="29"/>
      <c r="B324" s="29"/>
      <c r="C324" s="24" t="s">
        <v>164</v>
      </c>
      <c r="D324" s="24">
        <v>230</v>
      </c>
      <c r="E324" s="30"/>
      <c r="F324" s="31"/>
      <c r="G324" s="32"/>
      <c r="H324" s="33"/>
      <c r="I324" s="33"/>
      <c r="J324" s="33"/>
      <c r="K324" s="29"/>
      <c r="L324" s="24"/>
      <c r="M324" s="29"/>
      <c r="N324" s="29"/>
      <c r="O324" s="29"/>
    </row>
    <row r="325" s="13" customFormat="1" customHeight="1" spans="1:15">
      <c r="A325" s="29"/>
      <c r="B325" s="34"/>
      <c r="C325" s="24" t="s">
        <v>68</v>
      </c>
      <c r="D325" s="24">
        <v>1035.2</v>
      </c>
      <c r="E325" s="30"/>
      <c r="F325" s="31"/>
      <c r="G325" s="32"/>
      <c r="H325" s="33"/>
      <c r="I325" s="33"/>
      <c r="J325" s="33"/>
      <c r="K325" s="34"/>
      <c r="L325" s="24"/>
      <c r="M325" s="34"/>
      <c r="N325" s="34"/>
      <c r="O325" s="34"/>
    </row>
    <row r="326" s="13" customFormat="1" customHeight="1" spans="1:15">
      <c r="A326" s="29"/>
      <c r="B326" s="23" t="s">
        <v>16</v>
      </c>
      <c r="C326" s="24" t="s">
        <v>45</v>
      </c>
      <c r="D326" s="24">
        <v>1123.2</v>
      </c>
      <c r="E326" s="25">
        <f>SUM(D326:D328)</f>
        <v>3850</v>
      </c>
      <c r="F326" s="26"/>
      <c r="G326" s="27" t="s">
        <v>18</v>
      </c>
      <c r="H326" s="28">
        <v>21</v>
      </c>
      <c r="I326" s="28">
        <v>1800</v>
      </c>
      <c r="J326" s="28">
        <f>E326*H326+I326</f>
        <v>82650</v>
      </c>
      <c r="K326" s="23" t="s">
        <v>19</v>
      </c>
      <c r="L326" s="24">
        <v>15972819068</v>
      </c>
      <c r="M326" s="23" t="s">
        <v>95</v>
      </c>
      <c r="N326" s="23">
        <v>15126724988</v>
      </c>
      <c r="O326" s="23" t="s">
        <v>21</v>
      </c>
    </row>
    <row r="327" s="13" customFormat="1" customHeight="1" spans="1:15">
      <c r="A327" s="29"/>
      <c r="B327" s="29"/>
      <c r="C327" s="24" t="s">
        <v>46</v>
      </c>
      <c r="D327" s="24">
        <v>1165</v>
      </c>
      <c r="E327" s="30"/>
      <c r="F327" s="31"/>
      <c r="G327" s="32"/>
      <c r="H327" s="33"/>
      <c r="I327" s="33"/>
      <c r="J327" s="33"/>
      <c r="K327" s="29"/>
      <c r="L327" s="24"/>
      <c r="M327" s="29"/>
      <c r="N327" s="29"/>
      <c r="O327" s="29"/>
    </row>
    <row r="328" s="13" customFormat="1" customHeight="1" spans="1:15">
      <c r="A328" s="29"/>
      <c r="B328" s="34"/>
      <c r="C328" s="24" t="s">
        <v>34</v>
      </c>
      <c r="D328" s="24">
        <v>1561.8</v>
      </c>
      <c r="E328" s="30"/>
      <c r="F328" s="31"/>
      <c r="G328" s="32"/>
      <c r="H328" s="33"/>
      <c r="I328" s="33"/>
      <c r="J328" s="33"/>
      <c r="K328" s="34"/>
      <c r="L328" s="24"/>
      <c r="M328" s="34"/>
      <c r="N328" s="34"/>
      <c r="O328" s="29"/>
    </row>
    <row r="329" s="13" customFormat="1" customHeight="1" spans="1:15">
      <c r="A329" s="29"/>
      <c r="B329" s="23" t="s">
        <v>70</v>
      </c>
      <c r="C329" s="24" t="s">
        <v>54</v>
      </c>
      <c r="D329" s="24">
        <v>534</v>
      </c>
      <c r="E329" s="25">
        <f>SUM(D329:D333)</f>
        <v>3760</v>
      </c>
      <c r="F329" s="26"/>
      <c r="G329" s="27" t="s">
        <v>62</v>
      </c>
      <c r="H329" s="28">
        <v>21</v>
      </c>
      <c r="I329" s="28">
        <v>1800</v>
      </c>
      <c r="J329" s="28">
        <f>E329*H329+I329</f>
        <v>80760</v>
      </c>
      <c r="K329" s="23" t="s">
        <v>180</v>
      </c>
      <c r="L329" s="24">
        <v>18071202638</v>
      </c>
      <c r="M329" s="23" t="s">
        <v>44</v>
      </c>
      <c r="N329" s="23">
        <v>13569520387</v>
      </c>
      <c r="O329" s="29" t="s">
        <v>21</v>
      </c>
    </row>
    <row r="330" s="13" customFormat="1" customHeight="1" spans="1:15">
      <c r="A330" s="29"/>
      <c r="B330" s="29"/>
      <c r="C330" s="24" t="s">
        <v>90</v>
      </c>
      <c r="D330" s="24">
        <v>1041.2</v>
      </c>
      <c r="E330" s="30"/>
      <c r="F330" s="31"/>
      <c r="G330" s="32"/>
      <c r="H330" s="33"/>
      <c r="I330" s="33"/>
      <c r="J330" s="33"/>
      <c r="K330" s="29"/>
      <c r="L330" s="24"/>
      <c r="M330" s="29"/>
      <c r="N330" s="29"/>
      <c r="O330" s="29"/>
    </row>
    <row r="331" s="13" customFormat="1" customHeight="1" spans="1:15">
      <c r="A331" s="29"/>
      <c r="B331" s="29"/>
      <c r="C331" s="24" t="s">
        <v>99</v>
      </c>
      <c r="D331" s="24">
        <v>810.4</v>
      </c>
      <c r="E331" s="30"/>
      <c r="F331" s="31"/>
      <c r="G331" s="32"/>
      <c r="H331" s="33"/>
      <c r="I331" s="33"/>
      <c r="J331" s="33"/>
      <c r="K331" s="29"/>
      <c r="L331" s="24"/>
      <c r="M331" s="29"/>
      <c r="N331" s="29"/>
      <c r="O331" s="29"/>
    </row>
    <row r="332" s="13" customFormat="1" customHeight="1" spans="1:15">
      <c r="A332" s="29"/>
      <c r="B332" s="29"/>
      <c r="C332" s="24" t="s">
        <v>61</v>
      </c>
      <c r="D332" s="24">
        <v>134.8</v>
      </c>
      <c r="E332" s="30"/>
      <c r="F332" s="31"/>
      <c r="G332" s="32"/>
      <c r="H332" s="33"/>
      <c r="I332" s="33"/>
      <c r="J332" s="33"/>
      <c r="K332" s="29"/>
      <c r="L332" s="24"/>
      <c r="M332" s="29"/>
      <c r="N332" s="29"/>
      <c r="O332" s="29"/>
    </row>
    <row r="333" s="13" customFormat="1" customHeight="1" spans="1:15">
      <c r="A333" s="29"/>
      <c r="B333" s="34"/>
      <c r="C333" s="24" t="s">
        <v>65</v>
      </c>
      <c r="D333" s="24">
        <v>1239.6</v>
      </c>
      <c r="E333" s="30"/>
      <c r="F333" s="31"/>
      <c r="G333" s="32"/>
      <c r="H333" s="33"/>
      <c r="I333" s="33"/>
      <c r="J333" s="33"/>
      <c r="K333" s="34"/>
      <c r="L333" s="24"/>
      <c r="M333" s="34"/>
      <c r="N333" s="34"/>
      <c r="O333" s="34"/>
    </row>
    <row r="334" s="13" customFormat="1" customHeight="1" spans="1:15">
      <c r="A334" s="29"/>
      <c r="B334" s="23" t="s">
        <v>25</v>
      </c>
      <c r="C334" s="24" t="s">
        <v>46</v>
      </c>
      <c r="D334" s="24">
        <v>279.8</v>
      </c>
      <c r="E334" s="25">
        <f>SUM(D334:D337)</f>
        <v>3109.2</v>
      </c>
      <c r="F334" s="26"/>
      <c r="G334" s="27" t="s">
        <v>58</v>
      </c>
      <c r="H334" s="28">
        <v>20.5</v>
      </c>
      <c r="I334" s="28">
        <v>4200</v>
      </c>
      <c r="J334" s="28">
        <f>E334*H334+I334</f>
        <v>67938.6</v>
      </c>
      <c r="K334" s="23" t="s">
        <v>126</v>
      </c>
      <c r="L334" s="24">
        <v>13165821789</v>
      </c>
      <c r="M334" s="23" t="s">
        <v>181</v>
      </c>
      <c r="N334" s="23">
        <v>15803704000</v>
      </c>
      <c r="O334" s="24" t="s">
        <v>48</v>
      </c>
    </row>
    <row r="335" s="13" customFormat="1" customHeight="1" spans="1:15">
      <c r="A335" s="29"/>
      <c r="B335" s="29"/>
      <c r="C335" s="24" t="s">
        <v>34</v>
      </c>
      <c r="D335" s="24">
        <v>1144</v>
      </c>
      <c r="E335" s="30"/>
      <c r="F335" s="31"/>
      <c r="G335" s="32"/>
      <c r="H335" s="33"/>
      <c r="I335" s="33"/>
      <c r="J335" s="33"/>
      <c r="K335" s="29"/>
      <c r="L335" s="24"/>
      <c r="M335" s="29"/>
      <c r="N335" s="29"/>
      <c r="O335" s="24"/>
    </row>
    <row r="336" s="13" customFormat="1" customHeight="1" spans="1:15">
      <c r="A336" s="29"/>
      <c r="B336" s="29"/>
      <c r="C336" s="24" t="s">
        <v>37</v>
      </c>
      <c r="D336" s="24">
        <v>1264.4</v>
      </c>
      <c r="E336" s="30"/>
      <c r="F336" s="31"/>
      <c r="G336" s="32"/>
      <c r="H336" s="33"/>
      <c r="I336" s="33"/>
      <c r="J336" s="33"/>
      <c r="K336" s="29"/>
      <c r="L336" s="24"/>
      <c r="M336" s="29"/>
      <c r="N336" s="29"/>
      <c r="O336" s="24"/>
    </row>
    <row r="337" s="13" customFormat="1" customHeight="1" spans="1:15">
      <c r="A337" s="29"/>
      <c r="B337" s="34"/>
      <c r="C337" s="24" t="s">
        <v>38</v>
      </c>
      <c r="D337" s="24">
        <v>421</v>
      </c>
      <c r="E337" s="30"/>
      <c r="F337" s="31"/>
      <c r="G337" s="32"/>
      <c r="H337" s="33"/>
      <c r="I337" s="33"/>
      <c r="J337" s="33"/>
      <c r="K337" s="34"/>
      <c r="L337" s="24"/>
      <c r="M337" s="34"/>
      <c r="N337" s="34"/>
      <c r="O337" s="24"/>
    </row>
    <row r="338" s="13" customFormat="1" customHeight="1" spans="1:15">
      <c r="A338" s="29"/>
      <c r="B338" s="23" t="s">
        <v>16</v>
      </c>
      <c r="C338" s="24" t="s">
        <v>34</v>
      </c>
      <c r="D338" s="24">
        <v>866.8</v>
      </c>
      <c r="E338" s="25">
        <f>SUM(D338:D340)</f>
        <v>4279.6</v>
      </c>
      <c r="F338" s="26"/>
      <c r="G338" s="27" t="s">
        <v>58</v>
      </c>
      <c r="H338" s="28">
        <v>20.5</v>
      </c>
      <c r="I338" s="28">
        <v>4200</v>
      </c>
      <c r="J338" s="28">
        <f>E338*H338+I338</f>
        <v>91931.8</v>
      </c>
      <c r="K338" s="23" t="s">
        <v>126</v>
      </c>
      <c r="L338" s="24">
        <v>13165821789</v>
      </c>
      <c r="M338" s="23" t="s">
        <v>165</v>
      </c>
      <c r="N338" s="23">
        <v>13165821789</v>
      </c>
      <c r="O338" s="24" t="s">
        <v>48</v>
      </c>
    </row>
    <row r="339" s="13" customFormat="1" customHeight="1" spans="1:15">
      <c r="A339" s="29"/>
      <c r="B339" s="29"/>
      <c r="C339" s="24" t="s">
        <v>37</v>
      </c>
      <c r="D339" s="24">
        <v>1994.8</v>
      </c>
      <c r="E339" s="30"/>
      <c r="F339" s="31"/>
      <c r="G339" s="32"/>
      <c r="H339" s="33"/>
      <c r="I339" s="33"/>
      <c r="J339" s="33"/>
      <c r="K339" s="29"/>
      <c r="L339" s="24"/>
      <c r="M339" s="29"/>
      <c r="N339" s="29"/>
      <c r="O339" s="24"/>
    </row>
    <row r="340" s="13" customFormat="1" customHeight="1" spans="1:15">
      <c r="A340" s="29"/>
      <c r="B340" s="34"/>
      <c r="C340" s="24" t="s">
        <v>38</v>
      </c>
      <c r="D340" s="24">
        <v>1418</v>
      </c>
      <c r="E340" s="30"/>
      <c r="F340" s="31"/>
      <c r="G340" s="32"/>
      <c r="H340" s="33"/>
      <c r="I340" s="33"/>
      <c r="J340" s="33"/>
      <c r="K340" s="34"/>
      <c r="L340" s="24"/>
      <c r="M340" s="34"/>
      <c r="N340" s="34"/>
      <c r="O340" s="24"/>
    </row>
    <row r="341" s="13" customFormat="1" customHeight="1" spans="1:15">
      <c r="A341" s="29"/>
      <c r="B341" s="23" t="s">
        <v>83</v>
      </c>
      <c r="C341" s="24" t="s">
        <v>39</v>
      </c>
      <c r="D341" s="24">
        <v>1662.8</v>
      </c>
      <c r="E341" s="25">
        <f>SUM(D341:D343)</f>
        <v>3557.1</v>
      </c>
      <c r="F341" s="26"/>
      <c r="G341" s="27" t="s">
        <v>62</v>
      </c>
      <c r="H341" s="28">
        <v>20.5</v>
      </c>
      <c r="I341" s="28">
        <v>4200</v>
      </c>
      <c r="J341" s="28">
        <f>E341*H341+I341</f>
        <v>77120.55</v>
      </c>
      <c r="K341" s="23" t="s">
        <v>169</v>
      </c>
      <c r="L341" s="24">
        <v>13974086533</v>
      </c>
      <c r="M341" s="23" t="s">
        <v>170</v>
      </c>
      <c r="N341" s="23">
        <v>13697408653</v>
      </c>
      <c r="O341" s="24" t="s">
        <v>48</v>
      </c>
    </row>
    <row r="342" s="13" customFormat="1" customHeight="1" spans="1:15">
      <c r="A342" s="29"/>
      <c r="B342" s="29"/>
      <c r="C342" s="24" t="s">
        <v>34</v>
      </c>
      <c r="D342" s="24">
        <v>431.4</v>
      </c>
      <c r="E342" s="30"/>
      <c r="F342" s="31"/>
      <c r="G342" s="32"/>
      <c r="H342" s="33"/>
      <c r="I342" s="33"/>
      <c r="J342" s="33"/>
      <c r="K342" s="29"/>
      <c r="L342" s="24"/>
      <c r="M342" s="29"/>
      <c r="N342" s="29"/>
      <c r="O342" s="24"/>
    </row>
    <row r="343" s="13" customFormat="1" customHeight="1" spans="1:15">
      <c r="A343" s="34"/>
      <c r="B343" s="34"/>
      <c r="C343" s="24" t="s">
        <v>37</v>
      </c>
      <c r="D343" s="24">
        <v>1462.9</v>
      </c>
      <c r="E343" s="30"/>
      <c r="F343" s="31"/>
      <c r="G343" s="32"/>
      <c r="H343" s="33"/>
      <c r="I343" s="33"/>
      <c r="J343" s="33"/>
      <c r="K343" s="34"/>
      <c r="L343" s="24"/>
      <c r="M343" s="34"/>
      <c r="N343" s="34"/>
      <c r="O343" s="24"/>
    </row>
    <row r="344" s="13" customFormat="1" customHeight="1" spans="1:15">
      <c r="A344" s="22">
        <v>45003</v>
      </c>
      <c r="B344" s="54" t="s">
        <v>86</v>
      </c>
      <c r="C344" s="55" t="s">
        <v>72</v>
      </c>
      <c r="D344" s="24">
        <v>864</v>
      </c>
      <c r="E344" s="25">
        <f>SUM(D344:D348)</f>
        <v>4596</v>
      </c>
      <c r="F344" s="26"/>
      <c r="G344" s="27" t="s">
        <v>62</v>
      </c>
      <c r="H344" s="28">
        <v>21</v>
      </c>
      <c r="I344" s="28">
        <v>4000</v>
      </c>
      <c r="J344" s="28">
        <f>E344*H344+I344</f>
        <v>100516</v>
      </c>
      <c r="K344" s="54" t="s">
        <v>182</v>
      </c>
      <c r="L344" s="24">
        <v>18064298009</v>
      </c>
      <c r="M344" s="54" t="s">
        <v>183</v>
      </c>
      <c r="N344" s="23">
        <v>15908621121</v>
      </c>
      <c r="O344" s="29" t="s">
        <v>56</v>
      </c>
    </row>
    <row r="345" s="13" customFormat="1" customHeight="1" spans="1:15">
      <c r="A345" s="29"/>
      <c r="B345" s="56"/>
      <c r="C345" s="55" t="s">
        <v>93</v>
      </c>
      <c r="D345" s="24">
        <v>859.8</v>
      </c>
      <c r="E345" s="30"/>
      <c r="F345" s="31"/>
      <c r="G345" s="32"/>
      <c r="H345" s="33"/>
      <c r="I345" s="33"/>
      <c r="J345" s="33"/>
      <c r="K345" s="56"/>
      <c r="L345" s="24"/>
      <c r="M345" s="56"/>
      <c r="N345" s="29"/>
      <c r="O345" s="29"/>
    </row>
    <row r="346" s="13" customFormat="1" customHeight="1" spans="1:15">
      <c r="A346" s="29"/>
      <c r="B346" s="56"/>
      <c r="C346" s="55" t="s">
        <v>90</v>
      </c>
      <c r="D346" s="24">
        <v>810</v>
      </c>
      <c r="E346" s="30"/>
      <c r="F346" s="31"/>
      <c r="G346" s="32"/>
      <c r="H346" s="33"/>
      <c r="I346" s="33"/>
      <c r="J346" s="33"/>
      <c r="K346" s="56"/>
      <c r="L346" s="24"/>
      <c r="M346" s="56"/>
      <c r="N346" s="29"/>
      <c r="O346" s="29"/>
    </row>
    <row r="347" s="13" customFormat="1" customHeight="1" spans="1:15">
      <c r="A347" s="29"/>
      <c r="B347" s="56"/>
      <c r="C347" s="55" t="s">
        <v>99</v>
      </c>
      <c r="D347" s="24">
        <v>777</v>
      </c>
      <c r="E347" s="30"/>
      <c r="F347" s="31"/>
      <c r="G347" s="32"/>
      <c r="H347" s="33"/>
      <c r="I347" s="33"/>
      <c r="J347" s="33"/>
      <c r="K347" s="56"/>
      <c r="L347" s="24"/>
      <c r="M347" s="56"/>
      <c r="N347" s="29"/>
      <c r="O347" s="29"/>
    </row>
    <row r="348" s="13" customFormat="1" customHeight="1" spans="1:15">
      <c r="A348" s="29"/>
      <c r="B348" s="57"/>
      <c r="C348" s="55" t="s">
        <v>53</v>
      </c>
      <c r="D348" s="24">
        <v>1285.2</v>
      </c>
      <c r="E348" s="30"/>
      <c r="F348" s="31"/>
      <c r="G348" s="32"/>
      <c r="H348" s="33"/>
      <c r="I348" s="33"/>
      <c r="J348" s="33"/>
      <c r="K348" s="57"/>
      <c r="L348" s="24"/>
      <c r="M348" s="57"/>
      <c r="N348" s="34"/>
      <c r="O348" s="29"/>
    </row>
    <row r="349" s="14" customFormat="1" customHeight="1" spans="1:15">
      <c r="A349" s="33"/>
      <c r="B349" s="58" t="s">
        <v>184</v>
      </c>
      <c r="C349" s="59" t="s">
        <v>52</v>
      </c>
      <c r="D349" s="38">
        <v>1029.2</v>
      </c>
      <c r="E349" s="25">
        <f>SUM(D349:D352)</f>
        <v>3937</v>
      </c>
      <c r="F349" s="26"/>
      <c r="G349" s="27" t="s">
        <v>18</v>
      </c>
      <c r="H349" s="28">
        <v>21</v>
      </c>
      <c r="I349" s="28">
        <v>4000</v>
      </c>
      <c r="J349" s="28">
        <f>E349*H349+I349</f>
        <v>86677</v>
      </c>
      <c r="K349" s="58" t="s">
        <v>119</v>
      </c>
      <c r="L349" s="38">
        <v>13872344092</v>
      </c>
      <c r="M349" s="58" t="s">
        <v>145</v>
      </c>
      <c r="N349" s="28">
        <v>15827786458</v>
      </c>
      <c r="O349" s="28" t="s">
        <v>56</v>
      </c>
    </row>
    <row r="350" s="14" customFormat="1" customHeight="1" spans="1:15">
      <c r="A350" s="33"/>
      <c r="B350" s="60"/>
      <c r="C350" s="59" t="s">
        <v>185</v>
      </c>
      <c r="D350" s="38">
        <v>999.6</v>
      </c>
      <c r="E350" s="30"/>
      <c r="F350" s="31"/>
      <c r="G350" s="32"/>
      <c r="H350" s="33"/>
      <c r="I350" s="33"/>
      <c r="J350" s="33"/>
      <c r="K350" s="60"/>
      <c r="L350" s="38"/>
      <c r="M350" s="60"/>
      <c r="N350" s="33"/>
      <c r="O350" s="33"/>
    </row>
    <row r="351" s="14" customFormat="1" customHeight="1" spans="1:15">
      <c r="A351" s="33"/>
      <c r="B351" s="60"/>
      <c r="C351" s="59" t="s">
        <v>186</v>
      </c>
      <c r="D351" s="38">
        <v>1308</v>
      </c>
      <c r="E351" s="30"/>
      <c r="F351" s="31"/>
      <c r="G351" s="32"/>
      <c r="H351" s="33"/>
      <c r="I351" s="33"/>
      <c r="J351" s="33"/>
      <c r="K351" s="60"/>
      <c r="L351" s="38"/>
      <c r="M351" s="60"/>
      <c r="N351" s="33"/>
      <c r="O351" s="33"/>
    </row>
    <row r="352" s="14" customFormat="1" customHeight="1" spans="1:15">
      <c r="A352" s="33"/>
      <c r="B352" s="61"/>
      <c r="C352" s="59" t="s">
        <v>79</v>
      </c>
      <c r="D352" s="38">
        <v>600.2</v>
      </c>
      <c r="E352" s="30"/>
      <c r="F352" s="31"/>
      <c r="G352" s="32"/>
      <c r="H352" s="33"/>
      <c r="I352" s="33"/>
      <c r="J352" s="33"/>
      <c r="K352" s="61"/>
      <c r="L352" s="38"/>
      <c r="M352" s="61"/>
      <c r="N352" s="50"/>
      <c r="O352" s="50"/>
    </row>
    <row r="353" s="14" customFormat="1" customHeight="1" spans="1:15">
      <c r="A353" s="33"/>
      <c r="B353" s="58" t="s">
        <v>60</v>
      </c>
      <c r="C353" s="59" t="s">
        <v>24</v>
      </c>
      <c r="D353" s="38">
        <v>1225.6</v>
      </c>
      <c r="E353" s="25">
        <f>SUM(D353:D356)</f>
        <v>4165</v>
      </c>
      <c r="F353" s="26"/>
      <c r="G353" s="27" t="s">
        <v>18</v>
      </c>
      <c r="H353" s="28">
        <v>21</v>
      </c>
      <c r="I353" s="28">
        <v>4000</v>
      </c>
      <c r="J353" s="28">
        <f>E353*H353+I353</f>
        <v>91465</v>
      </c>
      <c r="K353" s="58" t="s">
        <v>119</v>
      </c>
      <c r="L353" s="38">
        <v>13872344092</v>
      </c>
      <c r="M353" s="58" t="s">
        <v>187</v>
      </c>
      <c r="N353" s="28">
        <v>15927867335</v>
      </c>
      <c r="O353" s="28" t="s">
        <v>56</v>
      </c>
    </row>
    <row r="354" s="14" customFormat="1" customHeight="1" spans="1:15">
      <c r="A354" s="33"/>
      <c r="B354" s="60"/>
      <c r="C354" s="59" t="s">
        <v>23</v>
      </c>
      <c r="D354" s="38">
        <v>1137</v>
      </c>
      <c r="E354" s="30"/>
      <c r="F354" s="31"/>
      <c r="G354" s="32"/>
      <c r="H354" s="33"/>
      <c r="I354" s="33"/>
      <c r="J354" s="33"/>
      <c r="K354" s="60"/>
      <c r="L354" s="38"/>
      <c r="M354" s="60"/>
      <c r="N354" s="33"/>
      <c r="O354" s="33"/>
    </row>
    <row r="355" s="14" customFormat="1" customHeight="1" spans="1:15">
      <c r="A355" s="33"/>
      <c r="B355" s="60"/>
      <c r="C355" s="59" t="s">
        <v>188</v>
      </c>
      <c r="D355" s="38">
        <v>838.8</v>
      </c>
      <c r="E355" s="30"/>
      <c r="F355" s="31"/>
      <c r="G355" s="32"/>
      <c r="H355" s="33"/>
      <c r="I355" s="33"/>
      <c r="J355" s="33"/>
      <c r="K355" s="60"/>
      <c r="L355" s="38"/>
      <c r="M355" s="60"/>
      <c r="N355" s="33"/>
      <c r="O355" s="33"/>
    </row>
    <row r="356" s="14" customFormat="1" customHeight="1" spans="1:15">
      <c r="A356" s="33"/>
      <c r="B356" s="61"/>
      <c r="C356" s="59" t="s">
        <v>189</v>
      </c>
      <c r="D356" s="38">
        <v>963.6</v>
      </c>
      <c r="E356" s="30"/>
      <c r="F356" s="31"/>
      <c r="G356" s="32"/>
      <c r="H356" s="33"/>
      <c r="I356" s="33"/>
      <c r="J356" s="33"/>
      <c r="K356" s="61"/>
      <c r="L356" s="38"/>
      <c r="M356" s="61"/>
      <c r="N356" s="50"/>
      <c r="O356" s="50"/>
    </row>
    <row r="357" s="13" customFormat="1" customHeight="1" spans="1:15">
      <c r="A357" s="29"/>
      <c r="B357" s="54" t="s">
        <v>184</v>
      </c>
      <c r="C357" s="55" t="s">
        <v>79</v>
      </c>
      <c r="D357" s="24">
        <v>715.9</v>
      </c>
      <c r="E357" s="25">
        <f>SUM(D357:D359)</f>
        <v>2722.4</v>
      </c>
      <c r="F357" s="26"/>
      <c r="G357" s="27" t="s">
        <v>18</v>
      </c>
      <c r="H357" s="28">
        <v>23</v>
      </c>
      <c r="I357" s="28">
        <v>1800</v>
      </c>
      <c r="J357" s="28">
        <f>E357*H357+I357</f>
        <v>64415.2</v>
      </c>
      <c r="K357" s="54" t="s">
        <v>35</v>
      </c>
      <c r="L357" s="24">
        <v>18672495988</v>
      </c>
      <c r="M357" s="54" t="s">
        <v>113</v>
      </c>
      <c r="N357" s="23">
        <v>15870879818</v>
      </c>
      <c r="O357" s="23" t="s">
        <v>21</v>
      </c>
    </row>
    <row r="358" s="13" customFormat="1" customHeight="1" spans="1:15">
      <c r="A358" s="29"/>
      <c r="B358" s="56"/>
      <c r="C358" s="55" t="s">
        <v>31</v>
      </c>
      <c r="D358" s="24">
        <v>1036.5</v>
      </c>
      <c r="E358" s="30"/>
      <c r="F358" s="31"/>
      <c r="G358" s="32"/>
      <c r="H358" s="33"/>
      <c r="I358" s="33"/>
      <c r="J358" s="33"/>
      <c r="K358" s="56"/>
      <c r="L358" s="24"/>
      <c r="M358" s="56"/>
      <c r="N358" s="29"/>
      <c r="O358" s="29"/>
    </row>
    <row r="359" s="13" customFormat="1" customHeight="1" spans="1:15">
      <c r="A359" s="29"/>
      <c r="B359" s="57"/>
      <c r="C359" s="55" t="s">
        <v>32</v>
      </c>
      <c r="D359" s="24">
        <v>970</v>
      </c>
      <c r="E359" s="30"/>
      <c r="F359" s="31"/>
      <c r="G359" s="32"/>
      <c r="H359" s="33"/>
      <c r="I359" s="33"/>
      <c r="J359" s="33"/>
      <c r="K359" s="57"/>
      <c r="L359" s="24"/>
      <c r="M359" s="57"/>
      <c r="N359" s="34"/>
      <c r="O359" s="34"/>
    </row>
    <row r="360" s="13" customFormat="1" customHeight="1" spans="1:15">
      <c r="A360" s="29"/>
      <c r="B360" s="54" t="s">
        <v>41</v>
      </c>
      <c r="C360" s="55" t="s">
        <v>17</v>
      </c>
      <c r="D360" s="24">
        <v>847</v>
      </c>
      <c r="E360" s="25">
        <f>SUM(D360:D363)</f>
        <v>3760</v>
      </c>
      <c r="F360" s="26"/>
      <c r="G360" s="27" t="s">
        <v>62</v>
      </c>
      <c r="H360" s="28">
        <v>23</v>
      </c>
      <c r="I360" s="28">
        <v>1800</v>
      </c>
      <c r="J360" s="28">
        <f>E360*H360+I360</f>
        <v>88280</v>
      </c>
      <c r="K360" s="54" t="s">
        <v>74</v>
      </c>
      <c r="L360" s="23">
        <v>13042716888</v>
      </c>
      <c r="M360" s="54" t="s">
        <v>107</v>
      </c>
      <c r="N360" s="23">
        <v>17766308436</v>
      </c>
      <c r="O360" s="23" t="s">
        <v>21</v>
      </c>
    </row>
    <row r="361" s="13" customFormat="1" customHeight="1" spans="1:15">
      <c r="A361" s="29"/>
      <c r="B361" s="56"/>
      <c r="C361" s="55" t="s">
        <v>101</v>
      </c>
      <c r="D361" s="24">
        <v>1041.8</v>
      </c>
      <c r="E361" s="30"/>
      <c r="F361" s="31"/>
      <c r="G361" s="32"/>
      <c r="H361" s="33"/>
      <c r="I361" s="33"/>
      <c r="J361" s="33"/>
      <c r="K361" s="56"/>
      <c r="L361" s="29"/>
      <c r="M361" s="56"/>
      <c r="N361" s="29"/>
      <c r="O361" s="29"/>
    </row>
    <row r="362" s="13" customFormat="1" customHeight="1" spans="1:15">
      <c r="A362" s="29"/>
      <c r="B362" s="56"/>
      <c r="C362" s="55" t="s">
        <v>42</v>
      </c>
      <c r="D362" s="24">
        <v>805.8</v>
      </c>
      <c r="E362" s="30"/>
      <c r="F362" s="31"/>
      <c r="G362" s="32"/>
      <c r="H362" s="33"/>
      <c r="I362" s="33"/>
      <c r="J362" s="33"/>
      <c r="K362" s="56"/>
      <c r="L362" s="29"/>
      <c r="M362" s="56"/>
      <c r="N362" s="29"/>
      <c r="O362" s="29"/>
    </row>
    <row r="363" s="13" customFormat="1" customHeight="1" spans="1:15">
      <c r="A363" s="29"/>
      <c r="B363" s="57"/>
      <c r="C363" s="55" t="s">
        <v>104</v>
      </c>
      <c r="D363" s="24">
        <v>1065.4</v>
      </c>
      <c r="E363" s="30"/>
      <c r="F363" s="31"/>
      <c r="G363" s="32"/>
      <c r="H363" s="33"/>
      <c r="I363" s="33"/>
      <c r="J363" s="33"/>
      <c r="K363" s="57"/>
      <c r="L363" s="34"/>
      <c r="M363" s="57"/>
      <c r="N363" s="34"/>
      <c r="O363" s="34"/>
    </row>
    <row r="364" s="13" customFormat="1" customHeight="1" spans="1:15">
      <c r="A364" s="29"/>
      <c r="B364" s="54" t="s">
        <v>86</v>
      </c>
      <c r="C364" s="55" t="s">
        <v>54</v>
      </c>
      <c r="D364" s="24">
        <v>907.8</v>
      </c>
      <c r="E364" s="25">
        <f>SUM(D364:D366)</f>
        <v>2526</v>
      </c>
      <c r="F364" s="26"/>
      <c r="G364" s="27" t="s">
        <v>18</v>
      </c>
      <c r="H364" s="28">
        <v>23</v>
      </c>
      <c r="I364" s="28">
        <v>1800</v>
      </c>
      <c r="J364" s="28">
        <f>E364*H364+I364</f>
        <v>59898</v>
      </c>
      <c r="K364" s="54" t="s">
        <v>19</v>
      </c>
      <c r="L364" s="24">
        <v>15972819068</v>
      </c>
      <c r="M364" s="54" t="s">
        <v>20</v>
      </c>
      <c r="N364" s="23">
        <v>13656220326</v>
      </c>
      <c r="O364" s="23" t="s">
        <v>21</v>
      </c>
    </row>
    <row r="365" s="13" customFormat="1" customHeight="1" spans="1:15">
      <c r="A365" s="29"/>
      <c r="B365" s="56"/>
      <c r="C365" s="55" t="s">
        <v>59</v>
      </c>
      <c r="D365" s="24">
        <v>918.6</v>
      </c>
      <c r="E365" s="30"/>
      <c r="F365" s="31"/>
      <c r="G365" s="32"/>
      <c r="H365" s="33"/>
      <c r="I365" s="33"/>
      <c r="J365" s="33"/>
      <c r="K365" s="56"/>
      <c r="L365" s="24"/>
      <c r="M365" s="56"/>
      <c r="N365" s="29"/>
      <c r="O365" s="29"/>
    </row>
    <row r="366" s="13" customFormat="1" customHeight="1" spans="1:15">
      <c r="A366" s="29"/>
      <c r="B366" s="57"/>
      <c r="C366" s="55" t="s">
        <v>71</v>
      </c>
      <c r="D366" s="24">
        <v>699.6</v>
      </c>
      <c r="E366" s="30"/>
      <c r="F366" s="31"/>
      <c r="G366" s="32"/>
      <c r="H366" s="33"/>
      <c r="I366" s="33"/>
      <c r="J366" s="33"/>
      <c r="K366" s="57"/>
      <c r="L366" s="24"/>
      <c r="M366" s="57"/>
      <c r="N366" s="34"/>
      <c r="O366" s="34"/>
    </row>
    <row r="367" s="13" customFormat="1" customHeight="1" spans="1:15">
      <c r="A367" s="29"/>
      <c r="B367" s="54" t="s">
        <v>60</v>
      </c>
      <c r="C367" s="55" t="s">
        <v>54</v>
      </c>
      <c r="D367" s="24">
        <v>1245.6</v>
      </c>
      <c r="E367" s="25">
        <f>SUM(D367:D368)</f>
        <v>2696</v>
      </c>
      <c r="F367" s="26"/>
      <c r="G367" s="27" t="s">
        <v>18</v>
      </c>
      <c r="H367" s="28">
        <v>23</v>
      </c>
      <c r="I367" s="28">
        <v>1800</v>
      </c>
      <c r="J367" s="28">
        <f>E367*H367+I367</f>
        <v>63808</v>
      </c>
      <c r="K367" s="54" t="s">
        <v>114</v>
      </c>
      <c r="L367" s="24">
        <v>18371301222</v>
      </c>
      <c r="M367" s="54" t="s">
        <v>115</v>
      </c>
      <c r="N367" s="23">
        <v>17632804515</v>
      </c>
      <c r="O367" s="23" t="s">
        <v>21</v>
      </c>
    </row>
    <row r="368" s="13" customFormat="1" customHeight="1" spans="1:15">
      <c r="A368" s="29"/>
      <c r="B368" s="57"/>
      <c r="C368" s="55" t="s">
        <v>59</v>
      </c>
      <c r="D368" s="24">
        <v>1450.4</v>
      </c>
      <c r="E368" s="30"/>
      <c r="F368" s="31"/>
      <c r="G368" s="32"/>
      <c r="H368" s="33"/>
      <c r="I368" s="33"/>
      <c r="J368" s="33"/>
      <c r="K368" s="57"/>
      <c r="L368" s="24"/>
      <c r="M368" s="57"/>
      <c r="N368" s="34"/>
      <c r="O368" s="29"/>
    </row>
    <row r="369" s="13" customFormat="1" customHeight="1" spans="1:15">
      <c r="A369" s="29"/>
      <c r="B369" s="54" t="s">
        <v>41</v>
      </c>
      <c r="C369" s="55" t="s">
        <v>90</v>
      </c>
      <c r="D369" s="24">
        <v>1007</v>
      </c>
      <c r="E369" s="25">
        <f>SUM(D369:D372)</f>
        <v>3475</v>
      </c>
      <c r="F369" s="26"/>
      <c r="G369" s="27" t="s">
        <v>58</v>
      </c>
      <c r="H369" s="28">
        <v>23</v>
      </c>
      <c r="I369" s="28">
        <v>1800</v>
      </c>
      <c r="J369" s="28">
        <f>E369*H369+I369</f>
        <v>81725</v>
      </c>
      <c r="K369" s="54" t="s">
        <v>27</v>
      </c>
      <c r="L369" s="24">
        <v>15072756798</v>
      </c>
      <c r="M369" s="54" t="s">
        <v>177</v>
      </c>
      <c r="N369" s="23">
        <v>18876384290</v>
      </c>
      <c r="O369" s="23" t="s">
        <v>21</v>
      </c>
    </row>
    <row r="370" s="13" customFormat="1" customHeight="1" spans="1:15">
      <c r="A370" s="29"/>
      <c r="B370" s="56"/>
      <c r="C370" s="55" t="s">
        <v>53</v>
      </c>
      <c r="D370" s="24">
        <v>811.8</v>
      </c>
      <c r="E370" s="30"/>
      <c r="F370" s="31"/>
      <c r="G370" s="32"/>
      <c r="H370" s="33"/>
      <c r="I370" s="33"/>
      <c r="J370" s="33"/>
      <c r="K370" s="56"/>
      <c r="L370" s="24"/>
      <c r="M370" s="56"/>
      <c r="N370" s="29"/>
      <c r="O370" s="29"/>
    </row>
    <row r="371" s="13" customFormat="1" customHeight="1" spans="1:15">
      <c r="A371" s="29"/>
      <c r="B371" s="56"/>
      <c r="C371" s="55" t="s">
        <v>59</v>
      </c>
      <c r="D371" s="24">
        <v>980</v>
      </c>
      <c r="E371" s="30"/>
      <c r="F371" s="31"/>
      <c r="G371" s="32"/>
      <c r="H371" s="33"/>
      <c r="I371" s="33"/>
      <c r="J371" s="33"/>
      <c r="K371" s="56"/>
      <c r="L371" s="24"/>
      <c r="M371" s="56"/>
      <c r="N371" s="29"/>
      <c r="O371" s="29"/>
    </row>
    <row r="372" s="13" customFormat="1" customHeight="1" spans="1:15">
      <c r="A372" s="29"/>
      <c r="B372" s="57"/>
      <c r="C372" s="55" t="s">
        <v>51</v>
      </c>
      <c r="D372" s="24">
        <v>676.2</v>
      </c>
      <c r="E372" s="30"/>
      <c r="F372" s="31"/>
      <c r="G372" s="32"/>
      <c r="H372" s="33"/>
      <c r="I372" s="33"/>
      <c r="J372" s="33"/>
      <c r="K372" s="57"/>
      <c r="L372" s="24"/>
      <c r="M372" s="57"/>
      <c r="N372" s="34"/>
      <c r="O372" s="34"/>
    </row>
    <row r="373" s="13" customFormat="1" customHeight="1" spans="1:15">
      <c r="A373" s="29"/>
      <c r="B373" s="54" t="s">
        <v>129</v>
      </c>
      <c r="C373" s="55" t="s">
        <v>29</v>
      </c>
      <c r="D373" s="24">
        <v>616.4</v>
      </c>
      <c r="E373" s="25">
        <f>SUM(D373:D376)</f>
        <v>2778.6</v>
      </c>
      <c r="F373" s="26"/>
      <c r="G373" s="27" t="s">
        <v>18</v>
      </c>
      <c r="H373" s="28">
        <v>23</v>
      </c>
      <c r="I373" s="28">
        <v>1800</v>
      </c>
      <c r="J373" s="28">
        <f>E373*H373+I373</f>
        <v>65707.8</v>
      </c>
      <c r="K373" s="23" t="s">
        <v>35</v>
      </c>
      <c r="L373" s="24">
        <v>18672495988</v>
      </c>
      <c r="M373" s="23" t="s">
        <v>36</v>
      </c>
      <c r="N373" s="42">
        <v>13222559195</v>
      </c>
      <c r="O373" s="42" t="s">
        <v>21</v>
      </c>
    </row>
    <row r="374" s="13" customFormat="1" customHeight="1" spans="1:15">
      <c r="A374" s="29"/>
      <c r="B374" s="56"/>
      <c r="C374" s="55" t="s">
        <v>42</v>
      </c>
      <c r="D374" s="24">
        <v>1496.8</v>
      </c>
      <c r="E374" s="30"/>
      <c r="F374" s="31"/>
      <c r="G374" s="32"/>
      <c r="H374" s="33"/>
      <c r="I374" s="33"/>
      <c r="J374" s="33"/>
      <c r="K374" s="29"/>
      <c r="L374" s="24"/>
      <c r="M374" s="29"/>
      <c r="N374" s="43"/>
      <c r="O374" s="43"/>
    </row>
    <row r="375" s="13" customFormat="1" customHeight="1" spans="1:15">
      <c r="A375" s="29"/>
      <c r="B375" s="56"/>
      <c r="C375" s="55" t="s">
        <v>104</v>
      </c>
      <c r="D375" s="24">
        <v>447.6</v>
      </c>
      <c r="E375" s="30"/>
      <c r="F375" s="31"/>
      <c r="G375" s="32"/>
      <c r="H375" s="33"/>
      <c r="I375" s="33"/>
      <c r="J375" s="33"/>
      <c r="K375" s="29"/>
      <c r="L375" s="24"/>
      <c r="M375" s="29"/>
      <c r="N375" s="43"/>
      <c r="O375" s="43"/>
    </row>
    <row r="376" s="13" customFormat="1" customHeight="1" spans="1:15">
      <c r="A376" s="29"/>
      <c r="B376" s="57"/>
      <c r="C376" s="55" t="s">
        <v>50</v>
      </c>
      <c r="D376" s="24">
        <v>217.8</v>
      </c>
      <c r="E376" s="30"/>
      <c r="F376" s="31"/>
      <c r="G376" s="32"/>
      <c r="H376" s="33"/>
      <c r="I376" s="33"/>
      <c r="J376" s="33"/>
      <c r="K376" s="34"/>
      <c r="L376" s="24"/>
      <c r="M376" s="34"/>
      <c r="N376" s="44"/>
      <c r="O376" s="44"/>
    </row>
    <row r="377" s="13" customFormat="1" customHeight="1" spans="1:15">
      <c r="A377" s="29"/>
      <c r="B377" s="54" t="s">
        <v>96</v>
      </c>
      <c r="C377" s="55" t="s">
        <v>72</v>
      </c>
      <c r="D377" s="24">
        <v>805</v>
      </c>
      <c r="E377" s="25">
        <f>SUM(D377:D378)</f>
        <v>2255</v>
      </c>
      <c r="F377" s="26"/>
      <c r="G377" s="27" t="s">
        <v>18</v>
      </c>
      <c r="H377" s="28">
        <v>23</v>
      </c>
      <c r="I377" s="28">
        <v>1800</v>
      </c>
      <c r="J377" s="28">
        <f>E377*H377+I377</f>
        <v>53665</v>
      </c>
      <c r="K377" s="54" t="s">
        <v>180</v>
      </c>
      <c r="L377" s="24">
        <v>18071202638</v>
      </c>
      <c r="M377" s="54" t="s">
        <v>190</v>
      </c>
      <c r="N377" s="23">
        <v>18588247323</v>
      </c>
      <c r="O377" s="23" t="s">
        <v>21</v>
      </c>
    </row>
    <row r="378" s="13" customFormat="1" customHeight="1" spans="1:15">
      <c r="A378" s="29"/>
      <c r="B378" s="57"/>
      <c r="C378" s="55" t="s">
        <v>29</v>
      </c>
      <c r="D378" s="24">
        <v>1450</v>
      </c>
      <c r="E378" s="30"/>
      <c r="F378" s="31"/>
      <c r="G378" s="32"/>
      <c r="H378" s="33"/>
      <c r="I378" s="33"/>
      <c r="J378" s="33"/>
      <c r="K378" s="57"/>
      <c r="L378" s="24"/>
      <c r="M378" s="57"/>
      <c r="N378" s="34"/>
      <c r="O378" s="34"/>
    </row>
    <row r="379" s="13" customFormat="1" customHeight="1" spans="1:15">
      <c r="A379" s="29"/>
      <c r="B379" s="54" t="s">
        <v>25</v>
      </c>
      <c r="C379" s="55" t="s">
        <v>46</v>
      </c>
      <c r="D379" s="24">
        <v>860.4</v>
      </c>
      <c r="E379" s="25">
        <f>SUM(D379:D382)</f>
        <v>2681</v>
      </c>
      <c r="F379" s="26"/>
      <c r="G379" s="27" t="s">
        <v>62</v>
      </c>
      <c r="H379" s="28">
        <v>20.5</v>
      </c>
      <c r="I379" s="28">
        <v>4200</v>
      </c>
      <c r="J379" s="28">
        <f>E379*H379+I379</f>
        <v>59160.5</v>
      </c>
      <c r="K379" s="54" t="s">
        <v>126</v>
      </c>
      <c r="L379" s="24">
        <v>13165821789</v>
      </c>
      <c r="M379" s="54" t="s">
        <v>191</v>
      </c>
      <c r="N379" s="23">
        <v>15932817223</v>
      </c>
      <c r="O379" s="28" t="s">
        <v>48</v>
      </c>
    </row>
    <row r="380" s="13" customFormat="1" customHeight="1" spans="1:15">
      <c r="A380" s="29"/>
      <c r="B380" s="56"/>
      <c r="C380" s="55" t="s">
        <v>192</v>
      </c>
      <c r="D380" s="24">
        <v>227.2</v>
      </c>
      <c r="E380" s="30"/>
      <c r="F380" s="31"/>
      <c r="G380" s="32"/>
      <c r="H380" s="33"/>
      <c r="I380" s="33"/>
      <c r="J380" s="33"/>
      <c r="K380" s="56"/>
      <c r="L380" s="24"/>
      <c r="M380" s="56"/>
      <c r="N380" s="29"/>
      <c r="O380" s="33"/>
    </row>
    <row r="381" s="13" customFormat="1" customHeight="1" spans="1:15">
      <c r="A381" s="29"/>
      <c r="B381" s="56"/>
      <c r="C381" s="55" t="s">
        <v>193</v>
      </c>
      <c r="D381" s="24">
        <v>302.6</v>
      </c>
      <c r="E381" s="30"/>
      <c r="F381" s="31"/>
      <c r="G381" s="32"/>
      <c r="H381" s="33"/>
      <c r="I381" s="33"/>
      <c r="J381" s="33"/>
      <c r="K381" s="56"/>
      <c r="L381" s="24"/>
      <c r="M381" s="56"/>
      <c r="N381" s="29"/>
      <c r="O381" s="33"/>
    </row>
    <row r="382" s="13" customFormat="1" customHeight="1" spans="1:15">
      <c r="A382" s="29"/>
      <c r="B382" s="57"/>
      <c r="C382" s="55" t="s">
        <v>194</v>
      </c>
      <c r="D382" s="24">
        <v>1290.8</v>
      </c>
      <c r="E382" s="30"/>
      <c r="F382" s="31"/>
      <c r="G382" s="32"/>
      <c r="H382" s="33"/>
      <c r="I382" s="33"/>
      <c r="J382" s="33"/>
      <c r="K382" s="57"/>
      <c r="L382" s="24"/>
      <c r="M382" s="57"/>
      <c r="N382" s="34"/>
      <c r="O382" s="33"/>
    </row>
    <row r="383" s="13" customFormat="1" customHeight="1" spans="1:15">
      <c r="A383" s="29"/>
      <c r="B383" s="54" t="s">
        <v>67</v>
      </c>
      <c r="C383" s="55" t="s">
        <v>26</v>
      </c>
      <c r="D383" s="24">
        <v>1677.2</v>
      </c>
      <c r="E383" s="25">
        <f>SUM(D383:D385)</f>
        <v>4211</v>
      </c>
      <c r="F383" s="26"/>
      <c r="G383" s="27" t="s">
        <v>62</v>
      </c>
      <c r="H383" s="28">
        <v>20.5</v>
      </c>
      <c r="I383" s="28">
        <v>4200</v>
      </c>
      <c r="J383" s="28">
        <f>E383*H383+I383</f>
        <v>90525.5</v>
      </c>
      <c r="K383" s="54" t="s">
        <v>169</v>
      </c>
      <c r="L383" s="24">
        <v>13974086533</v>
      </c>
      <c r="M383" s="54" t="s">
        <v>170</v>
      </c>
      <c r="N383" s="23">
        <v>13974086533</v>
      </c>
      <c r="O383" s="28" t="s">
        <v>48</v>
      </c>
    </row>
    <row r="384" s="13" customFormat="1" customHeight="1" spans="1:15">
      <c r="A384" s="29"/>
      <c r="B384" s="56"/>
      <c r="C384" s="55" t="s">
        <v>104</v>
      </c>
      <c r="D384" s="24">
        <v>1596.8</v>
      </c>
      <c r="E384" s="30"/>
      <c r="F384" s="31"/>
      <c r="G384" s="32"/>
      <c r="H384" s="33"/>
      <c r="I384" s="33"/>
      <c r="J384" s="33"/>
      <c r="K384" s="56"/>
      <c r="L384" s="24"/>
      <c r="M384" s="56"/>
      <c r="N384" s="29"/>
      <c r="O384" s="33"/>
    </row>
    <row r="385" s="13" customFormat="1" customHeight="1" spans="1:15">
      <c r="A385" s="34"/>
      <c r="B385" s="57"/>
      <c r="C385" s="55" t="s">
        <v>29</v>
      </c>
      <c r="D385" s="24">
        <v>937</v>
      </c>
      <c r="E385" s="30"/>
      <c r="F385" s="31"/>
      <c r="G385" s="32"/>
      <c r="H385" s="33"/>
      <c r="I385" s="33"/>
      <c r="J385" s="33"/>
      <c r="K385" s="57"/>
      <c r="L385" s="24"/>
      <c r="M385" s="57"/>
      <c r="N385" s="34"/>
      <c r="O385" s="33"/>
    </row>
    <row r="386" s="13" customFormat="1" customHeight="1" spans="1:15">
      <c r="A386" s="62">
        <v>45004</v>
      </c>
      <c r="B386" s="38" t="s">
        <v>43</v>
      </c>
      <c r="C386" s="55" t="s">
        <v>45</v>
      </c>
      <c r="D386" s="55">
        <v>1437</v>
      </c>
      <c r="E386" s="25">
        <f>SUM(D386:D388)</f>
        <v>4098.2</v>
      </c>
      <c r="F386" s="26"/>
      <c r="G386" s="27" t="s">
        <v>18</v>
      </c>
      <c r="H386" s="28">
        <v>21.5</v>
      </c>
      <c r="I386" s="28">
        <v>4000</v>
      </c>
      <c r="J386" s="28">
        <f>E386*H386+I386</f>
        <v>92111.3</v>
      </c>
      <c r="K386" s="28" t="s">
        <v>182</v>
      </c>
      <c r="L386" s="27" t="s">
        <v>195</v>
      </c>
      <c r="M386" s="28" t="s">
        <v>183</v>
      </c>
      <c r="N386" s="28">
        <v>15972278019</v>
      </c>
      <c r="O386" s="28" t="s">
        <v>56</v>
      </c>
    </row>
    <row r="387" s="13" customFormat="1" customHeight="1" spans="1:15">
      <c r="A387" s="33"/>
      <c r="B387" s="38"/>
      <c r="C387" s="55" t="s">
        <v>46</v>
      </c>
      <c r="D387" s="55">
        <v>1347.4</v>
      </c>
      <c r="E387" s="30"/>
      <c r="F387" s="31"/>
      <c r="G387" s="32"/>
      <c r="H387" s="33"/>
      <c r="I387" s="33"/>
      <c r="J387" s="33"/>
      <c r="K387" s="33"/>
      <c r="L387" s="32"/>
      <c r="M387" s="33"/>
      <c r="N387" s="33"/>
      <c r="O387" s="33"/>
    </row>
    <row r="388" s="13" customFormat="1" customHeight="1" spans="1:15">
      <c r="A388" s="33"/>
      <c r="B388" s="38"/>
      <c r="C388" s="55" t="s">
        <v>34</v>
      </c>
      <c r="D388" s="55">
        <v>1313.8</v>
      </c>
      <c r="E388" s="30"/>
      <c r="F388" s="31"/>
      <c r="G388" s="32"/>
      <c r="H388" s="33"/>
      <c r="I388" s="33"/>
      <c r="J388" s="33"/>
      <c r="K388" s="33"/>
      <c r="L388" s="32"/>
      <c r="M388" s="33"/>
      <c r="N388" s="33"/>
      <c r="O388" s="33"/>
    </row>
    <row r="389" s="14" customFormat="1" customHeight="1" spans="1:15">
      <c r="A389" s="33"/>
      <c r="B389" s="28" t="s">
        <v>162</v>
      </c>
      <c r="C389" s="28" t="s">
        <v>29</v>
      </c>
      <c r="D389" s="28">
        <v>503.8</v>
      </c>
      <c r="E389" s="25">
        <f>SUM(D389:D394)</f>
        <v>4101.8</v>
      </c>
      <c r="F389" s="26"/>
      <c r="G389" s="27" t="s">
        <v>18</v>
      </c>
      <c r="H389" s="28">
        <v>21.5</v>
      </c>
      <c r="I389" s="28">
        <v>4000</v>
      </c>
      <c r="J389" s="28">
        <f>E389*H389+I389</f>
        <v>92188.7</v>
      </c>
      <c r="K389" s="38" t="s">
        <v>119</v>
      </c>
      <c r="L389" s="27" t="s">
        <v>196</v>
      </c>
      <c r="M389" s="28" t="s">
        <v>197</v>
      </c>
      <c r="N389" s="28">
        <v>17386375176</v>
      </c>
      <c r="O389" s="28" t="s">
        <v>56</v>
      </c>
    </row>
    <row r="390" s="14" customFormat="1" customHeight="1" spans="1:15">
      <c r="A390" s="33"/>
      <c r="B390" s="33"/>
      <c r="C390" s="28" t="s">
        <v>30</v>
      </c>
      <c r="D390" s="28">
        <v>606</v>
      </c>
      <c r="E390" s="30"/>
      <c r="F390" s="31"/>
      <c r="G390" s="32"/>
      <c r="H390" s="33"/>
      <c r="I390" s="33"/>
      <c r="J390" s="33"/>
      <c r="K390" s="38"/>
      <c r="L390" s="32"/>
      <c r="M390" s="33"/>
      <c r="N390" s="33"/>
      <c r="O390" s="33"/>
    </row>
    <row r="391" s="14" customFormat="1" customHeight="1" spans="1:15">
      <c r="A391" s="33"/>
      <c r="B391" s="33"/>
      <c r="C391" s="28" t="s">
        <v>32</v>
      </c>
      <c r="D391" s="28">
        <v>761.2</v>
      </c>
      <c r="E391" s="30"/>
      <c r="F391" s="31"/>
      <c r="G391" s="32"/>
      <c r="H391" s="33"/>
      <c r="I391" s="33"/>
      <c r="J391" s="33"/>
      <c r="K391" s="38"/>
      <c r="L391" s="32"/>
      <c r="M391" s="33"/>
      <c r="N391" s="33"/>
      <c r="O391" s="33"/>
    </row>
    <row r="392" s="14" customFormat="1" customHeight="1" spans="1:15">
      <c r="A392" s="33"/>
      <c r="B392" s="33"/>
      <c r="C392" s="28" t="s">
        <v>42</v>
      </c>
      <c r="D392" s="28">
        <v>820.4</v>
      </c>
      <c r="E392" s="30"/>
      <c r="F392" s="31"/>
      <c r="G392" s="32"/>
      <c r="H392" s="33"/>
      <c r="I392" s="33"/>
      <c r="J392" s="33"/>
      <c r="K392" s="38"/>
      <c r="L392" s="32"/>
      <c r="M392" s="33"/>
      <c r="N392" s="33"/>
      <c r="O392" s="33"/>
    </row>
    <row r="393" s="14" customFormat="1" customHeight="1" spans="1:15">
      <c r="A393" s="33"/>
      <c r="B393" s="33"/>
      <c r="C393" s="28" t="s">
        <v>104</v>
      </c>
      <c r="D393" s="28">
        <v>938.6</v>
      </c>
      <c r="E393" s="30"/>
      <c r="F393" s="31"/>
      <c r="G393" s="32"/>
      <c r="H393" s="33"/>
      <c r="I393" s="33"/>
      <c r="J393" s="33"/>
      <c r="K393" s="38"/>
      <c r="L393" s="32"/>
      <c r="M393" s="33"/>
      <c r="N393" s="33"/>
      <c r="O393" s="33"/>
    </row>
    <row r="394" s="14" customFormat="1" customHeight="1" spans="1:15">
      <c r="A394" s="33"/>
      <c r="B394" s="33"/>
      <c r="C394" s="28" t="s">
        <v>59</v>
      </c>
      <c r="D394" s="28">
        <v>471.8</v>
      </c>
      <c r="E394" s="30"/>
      <c r="F394" s="31"/>
      <c r="G394" s="32"/>
      <c r="H394" s="33"/>
      <c r="I394" s="33"/>
      <c r="J394" s="33"/>
      <c r="K394" s="38"/>
      <c r="L394" s="32"/>
      <c r="M394" s="33"/>
      <c r="N394" s="33"/>
      <c r="O394" s="33"/>
    </row>
    <row r="395" s="14" customFormat="1" customHeight="1" spans="1:15">
      <c r="A395" s="33"/>
      <c r="B395" s="28" t="s">
        <v>60</v>
      </c>
      <c r="C395" s="28" t="s">
        <v>59</v>
      </c>
      <c r="D395" s="28">
        <v>843.3</v>
      </c>
      <c r="E395" s="25">
        <f>SUM(D395:D398)</f>
        <v>4202.7</v>
      </c>
      <c r="F395" s="26"/>
      <c r="G395" s="27" t="s">
        <v>18</v>
      </c>
      <c r="H395" s="28">
        <v>21.5</v>
      </c>
      <c r="I395" s="28">
        <v>4000</v>
      </c>
      <c r="J395" s="28">
        <f>E395*H395+I395</f>
        <v>94358.05</v>
      </c>
      <c r="K395" s="28" t="s">
        <v>119</v>
      </c>
      <c r="L395" s="27" t="s">
        <v>196</v>
      </c>
      <c r="M395" s="28" t="s">
        <v>187</v>
      </c>
      <c r="N395" s="28">
        <v>13872344092</v>
      </c>
      <c r="O395" s="28" t="s">
        <v>56</v>
      </c>
    </row>
    <row r="396" s="14" customFormat="1" customHeight="1" spans="1:15">
      <c r="A396" s="33"/>
      <c r="B396" s="33"/>
      <c r="C396" s="28" t="s">
        <v>26</v>
      </c>
      <c r="D396" s="28">
        <v>1424.8</v>
      </c>
      <c r="E396" s="30"/>
      <c r="F396" s="31"/>
      <c r="G396" s="32"/>
      <c r="H396" s="33"/>
      <c r="I396" s="33"/>
      <c r="J396" s="33"/>
      <c r="K396" s="33"/>
      <c r="L396" s="32"/>
      <c r="M396" s="33"/>
      <c r="N396" s="33"/>
      <c r="O396" s="33"/>
    </row>
    <row r="397" s="14" customFormat="1" customHeight="1" spans="1:15">
      <c r="A397" s="33"/>
      <c r="B397" s="33"/>
      <c r="C397" s="28" t="s">
        <v>29</v>
      </c>
      <c r="D397" s="28">
        <v>1519.2</v>
      </c>
      <c r="E397" s="30"/>
      <c r="F397" s="31"/>
      <c r="G397" s="32"/>
      <c r="H397" s="33"/>
      <c r="I397" s="33"/>
      <c r="J397" s="33"/>
      <c r="K397" s="33"/>
      <c r="L397" s="32"/>
      <c r="M397" s="33"/>
      <c r="N397" s="33"/>
      <c r="O397" s="33"/>
    </row>
    <row r="398" s="14" customFormat="1" customHeight="1" spans="1:15">
      <c r="A398" s="33"/>
      <c r="B398" s="33"/>
      <c r="C398" s="28" t="s">
        <v>30</v>
      </c>
      <c r="D398" s="28">
        <v>415.4</v>
      </c>
      <c r="E398" s="30"/>
      <c r="F398" s="31"/>
      <c r="G398" s="32"/>
      <c r="H398" s="33"/>
      <c r="I398" s="33"/>
      <c r="J398" s="33"/>
      <c r="K398" s="33"/>
      <c r="L398" s="32"/>
      <c r="M398" s="33"/>
      <c r="N398" s="33"/>
      <c r="O398" s="33"/>
    </row>
    <row r="399" s="13" customFormat="1" customHeight="1" spans="1:15">
      <c r="A399" s="33"/>
      <c r="B399" s="28" t="s">
        <v>25</v>
      </c>
      <c r="C399" s="28" t="s">
        <v>81</v>
      </c>
      <c r="D399" s="28">
        <v>658.8</v>
      </c>
      <c r="E399" s="25">
        <f>SUM(D399:D401)</f>
        <v>3230</v>
      </c>
      <c r="F399" s="26"/>
      <c r="G399" s="27" t="s">
        <v>18</v>
      </c>
      <c r="H399" s="28">
        <v>21.5</v>
      </c>
      <c r="I399" s="28">
        <v>3800</v>
      </c>
      <c r="J399" s="28">
        <f>E399*H399+I399</f>
        <v>73245</v>
      </c>
      <c r="K399" s="28" t="s">
        <v>157</v>
      </c>
      <c r="L399" s="27" t="s">
        <v>198</v>
      </c>
      <c r="M399" s="28" t="s">
        <v>199</v>
      </c>
      <c r="N399" s="28">
        <v>13949428090</v>
      </c>
      <c r="O399" s="28" t="s">
        <v>56</v>
      </c>
    </row>
    <row r="400" s="13" customFormat="1" customHeight="1" spans="1:15">
      <c r="A400" s="33"/>
      <c r="B400" s="33"/>
      <c r="C400" s="28" t="s">
        <v>82</v>
      </c>
      <c r="D400" s="28">
        <v>1152</v>
      </c>
      <c r="E400" s="30"/>
      <c r="F400" s="31"/>
      <c r="G400" s="32"/>
      <c r="H400" s="33"/>
      <c r="I400" s="33"/>
      <c r="J400" s="33"/>
      <c r="K400" s="33"/>
      <c r="L400" s="32"/>
      <c r="M400" s="33"/>
      <c r="N400" s="33"/>
      <c r="O400" s="33"/>
    </row>
    <row r="401" s="13" customFormat="1" customHeight="1" spans="1:15">
      <c r="A401" s="33"/>
      <c r="B401" s="33"/>
      <c r="C401" s="28" t="s">
        <v>68</v>
      </c>
      <c r="D401" s="28">
        <v>1419.2</v>
      </c>
      <c r="E401" s="30"/>
      <c r="F401" s="31"/>
      <c r="G401" s="32"/>
      <c r="H401" s="33"/>
      <c r="I401" s="33"/>
      <c r="J401" s="33"/>
      <c r="K401" s="33"/>
      <c r="L401" s="32"/>
      <c r="M401" s="33"/>
      <c r="N401" s="33"/>
      <c r="O401" s="33"/>
    </row>
    <row r="402" s="13" customFormat="1" customHeight="1" spans="1:15">
      <c r="A402" s="33"/>
      <c r="B402" s="28" t="s">
        <v>33</v>
      </c>
      <c r="C402" s="28" t="s">
        <v>65</v>
      </c>
      <c r="D402" s="28">
        <v>992.8</v>
      </c>
      <c r="E402" s="25">
        <f>SUM(D402:D404)</f>
        <v>3492</v>
      </c>
      <c r="F402" s="26"/>
      <c r="G402" s="27" t="s">
        <v>18</v>
      </c>
      <c r="H402" s="28">
        <v>21.5</v>
      </c>
      <c r="I402" s="28">
        <v>3800</v>
      </c>
      <c r="J402" s="28">
        <f>E402*H402+I402</f>
        <v>78878</v>
      </c>
      <c r="K402" s="38" t="s">
        <v>157</v>
      </c>
      <c r="L402" s="37" t="s">
        <v>198</v>
      </c>
      <c r="M402" s="38" t="s">
        <v>200</v>
      </c>
      <c r="N402" s="38">
        <v>15872321066</v>
      </c>
      <c r="O402" s="28" t="s">
        <v>56</v>
      </c>
    </row>
    <row r="403" s="13" customFormat="1" customHeight="1" spans="1:15">
      <c r="A403" s="33"/>
      <c r="B403" s="33"/>
      <c r="C403" s="28" t="s">
        <v>66</v>
      </c>
      <c r="D403" s="28">
        <v>1658.4</v>
      </c>
      <c r="E403" s="30"/>
      <c r="F403" s="31"/>
      <c r="G403" s="32"/>
      <c r="H403" s="33"/>
      <c r="I403" s="33"/>
      <c r="J403" s="33"/>
      <c r="K403" s="38"/>
      <c r="L403" s="37"/>
      <c r="M403" s="38"/>
      <c r="N403" s="38"/>
      <c r="O403" s="33"/>
    </row>
    <row r="404" s="13" customFormat="1" customHeight="1" spans="1:15">
      <c r="A404" s="33"/>
      <c r="B404" s="33"/>
      <c r="C404" s="28" t="s">
        <v>17</v>
      </c>
      <c r="D404" s="28">
        <v>840.8</v>
      </c>
      <c r="E404" s="30"/>
      <c r="F404" s="31"/>
      <c r="G404" s="32"/>
      <c r="H404" s="33"/>
      <c r="I404" s="33"/>
      <c r="J404" s="33"/>
      <c r="K404" s="38"/>
      <c r="L404" s="37"/>
      <c r="M404" s="38"/>
      <c r="N404" s="38"/>
      <c r="O404" s="33"/>
    </row>
    <row r="405" s="13" customFormat="1" customHeight="1" spans="1:15">
      <c r="A405" s="33"/>
      <c r="B405" s="28" t="s">
        <v>129</v>
      </c>
      <c r="C405" s="28" t="s">
        <v>50</v>
      </c>
      <c r="D405" s="28">
        <v>2070.2</v>
      </c>
      <c r="E405" s="25">
        <f>SUM(D405:D406)</f>
        <v>3615</v>
      </c>
      <c r="F405" s="26"/>
      <c r="G405" s="27" t="s">
        <v>18</v>
      </c>
      <c r="H405" s="28">
        <v>24</v>
      </c>
      <c r="I405" s="28">
        <v>1800</v>
      </c>
      <c r="J405" s="28">
        <f>E405*H405+I405</f>
        <v>88560</v>
      </c>
      <c r="K405" s="33" t="s">
        <v>35</v>
      </c>
      <c r="L405" s="32">
        <v>18672495988</v>
      </c>
      <c r="M405" s="33" t="s">
        <v>36</v>
      </c>
      <c r="N405" s="33">
        <v>13222559159</v>
      </c>
      <c r="O405" s="28" t="s">
        <v>21</v>
      </c>
    </row>
    <row r="406" s="13" customFormat="1" customHeight="1" spans="1:15">
      <c r="A406" s="33"/>
      <c r="B406" s="33"/>
      <c r="C406" s="28" t="s">
        <v>51</v>
      </c>
      <c r="D406" s="28">
        <v>1544.8</v>
      </c>
      <c r="E406" s="30"/>
      <c r="F406" s="31"/>
      <c r="G406" s="32"/>
      <c r="H406" s="33"/>
      <c r="I406" s="33"/>
      <c r="J406" s="33"/>
      <c r="K406" s="33"/>
      <c r="L406" s="32"/>
      <c r="M406" s="33"/>
      <c r="N406" s="33"/>
      <c r="O406" s="33"/>
    </row>
    <row r="407" s="13" customFormat="1" customHeight="1" spans="1:15">
      <c r="A407" s="33"/>
      <c r="B407" s="28" t="s">
        <v>60</v>
      </c>
      <c r="C407" s="28" t="s">
        <v>30</v>
      </c>
      <c r="D407" s="28">
        <v>1043</v>
      </c>
      <c r="E407" s="25">
        <f>SUM(D407:D408)</f>
        <v>2263</v>
      </c>
      <c r="F407" s="26"/>
      <c r="G407" s="27" t="s">
        <v>18</v>
      </c>
      <c r="H407" s="28">
        <v>24</v>
      </c>
      <c r="I407" s="28">
        <v>1800</v>
      </c>
      <c r="J407" s="28">
        <f>E407*H407+I407</f>
        <v>56112</v>
      </c>
      <c r="K407" s="28" t="s">
        <v>27</v>
      </c>
      <c r="L407" s="27" t="s">
        <v>201</v>
      </c>
      <c r="M407" s="28" t="s">
        <v>80</v>
      </c>
      <c r="N407" s="28">
        <v>13409840185</v>
      </c>
      <c r="O407" s="28" t="s">
        <v>21</v>
      </c>
    </row>
    <row r="408" s="13" customFormat="1" customHeight="1" spans="1:15">
      <c r="A408" s="33"/>
      <c r="B408" s="33"/>
      <c r="C408" s="28" t="s">
        <v>31</v>
      </c>
      <c r="D408" s="28">
        <v>1220</v>
      </c>
      <c r="E408" s="30"/>
      <c r="F408" s="31"/>
      <c r="G408" s="32"/>
      <c r="H408" s="33"/>
      <c r="I408" s="33"/>
      <c r="J408" s="33"/>
      <c r="K408" s="33"/>
      <c r="L408" s="32"/>
      <c r="M408" s="33"/>
      <c r="N408" s="33"/>
      <c r="O408" s="33"/>
    </row>
    <row r="409" s="13" customFormat="1" customHeight="1" spans="1:15">
      <c r="A409" s="33"/>
      <c r="B409" s="28" t="s">
        <v>33</v>
      </c>
      <c r="C409" s="28" t="s">
        <v>17</v>
      </c>
      <c r="D409" s="28">
        <v>478.3</v>
      </c>
      <c r="E409" s="25">
        <f>SUM(D409:D414)</f>
        <v>3682</v>
      </c>
      <c r="F409" s="26"/>
      <c r="G409" s="27" t="s">
        <v>18</v>
      </c>
      <c r="H409" s="28">
        <v>24</v>
      </c>
      <c r="I409" s="28">
        <v>1800</v>
      </c>
      <c r="J409" s="28">
        <f>E409*H409+I409</f>
        <v>90168</v>
      </c>
      <c r="K409" s="28" t="s">
        <v>35</v>
      </c>
      <c r="L409" s="27">
        <v>18672495988</v>
      </c>
      <c r="M409" s="28" t="s">
        <v>202</v>
      </c>
      <c r="N409" s="28">
        <v>13661660447</v>
      </c>
      <c r="O409" s="28" t="s">
        <v>21</v>
      </c>
    </row>
    <row r="410" s="13" customFormat="1" customHeight="1" spans="1:15">
      <c r="A410" s="33"/>
      <c r="B410" s="33"/>
      <c r="C410" s="28" t="s">
        <v>101</v>
      </c>
      <c r="D410" s="28">
        <v>992.8</v>
      </c>
      <c r="E410" s="30"/>
      <c r="F410" s="31"/>
      <c r="G410" s="32"/>
      <c r="H410" s="33"/>
      <c r="I410" s="33"/>
      <c r="J410" s="33"/>
      <c r="K410" s="33"/>
      <c r="L410" s="32"/>
      <c r="M410" s="33"/>
      <c r="N410" s="33"/>
      <c r="O410" s="33"/>
    </row>
    <row r="411" s="13" customFormat="1" customHeight="1" spans="1:15">
      <c r="A411" s="33"/>
      <c r="B411" s="33"/>
      <c r="C411" s="28" t="s">
        <v>30</v>
      </c>
      <c r="D411" s="28">
        <v>538.2</v>
      </c>
      <c r="E411" s="30"/>
      <c r="F411" s="31"/>
      <c r="G411" s="32"/>
      <c r="H411" s="33"/>
      <c r="I411" s="33"/>
      <c r="J411" s="33"/>
      <c r="K411" s="33"/>
      <c r="L411" s="32"/>
      <c r="M411" s="33"/>
      <c r="N411" s="33"/>
      <c r="O411" s="33"/>
    </row>
    <row r="412" s="13" customFormat="1" customHeight="1" spans="1:15">
      <c r="A412" s="33"/>
      <c r="B412" s="33"/>
      <c r="C412" s="28" t="s">
        <v>31</v>
      </c>
      <c r="D412" s="28">
        <v>544.4</v>
      </c>
      <c r="E412" s="30"/>
      <c r="F412" s="31"/>
      <c r="G412" s="32"/>
      <c r="H412" s="33"/>
      <c r="I412" s="33"/>
      <c r="J412" s="33"/>
      <c r="K412" s="33"/>
      <c r="L412" s="32"/>
      <c r="M412" s="33"/>
      <c r="N412" s="33"/>
      <c r="O412" s="33"/>
    </row>
    <row r="413" s="13" customFormat="1" customHeight="1" spans="1:15">
      <c r="A413" s="33"/>
      <c r="B413" s="33"/>
      <c r="C413" s="28" t="s">
        <v>32</v>
      </c>
      <c r="D413" s="28">
        <v>563.1</v>
      </c>
      <c r="E413" s="30"/>
      <c r="F413" s="31"/>
      <c r="G413" s="32"/>
      <c r="H413" s="33"/>
      <c r="I413" s="33"/>
      <c r="J413" s="33"/>
      <c r="K413" s="33"/>
      <c r="L413" s="32"/>
      <c r="M413" s="33"/>
      <c r="N413" s="33"/>
      <c r="O413" s="33"/>
    </row>
    <row r="414" s="13" customFormat="1" customHeight="1" spans="1:15">
      <c r="A414" s="33"/>
      <c r="B414" s="33"/>
      <c r="C414" s="28" t="s">
        <v>42</v>
      </c>
      <c r="D414" s="28">
        <v>565.2</v>
      </c>
      <c r="E414" s="30"/>
      <c r="F414" s="31"/>
      <c r="G414" s="32"/>
      <c r="H414" s="33"/>
      <c r="I414" s="33"/>
      <c r="J414" s="33"/>
      <c r="K414" s="33"/>
      <c r="L414" s="32"/>
      <c r="M414" s="33"/>
      <c r="N414" s="33"/>
      <c r="O414" s="33"/>
    </row>
    <row r="415" s="13" customFormat="1" customHeight="1" spans="1:15">
      <c r="A415" s="33"/>
      <c r="B415" s="28" t="s">
        <v>94</v>
      </c>
      <c r="C415" s="28" t="s">
        <v>69</v>
      </c>
      <c r="D415" s="28">
        <v>1043.2</v>
      </c>
      <c r="E415" s="25">
        <f>SUM(D415:D416)</f>
        <v>2077</v>
      </c>
      <c r="F415" s="26"/>
      <c r="G415" s="27" t="s">
        <v>58</v>
      </c>
      <c r="H415" s="28">
        <v>24</v>
      </c>
      <c r="I415" s="28">
        <v>1800</v>
      </c>
      <c r="J415" s="28">
        <f>E415*H415+I415</f>
        <v>51648</v>
      </c>
      <c r="K415" s="28" t="s">
        <v>27</v>
      </c>
      <c r="L415" s="27">
        <v>15072756798</v>
      </c>
      <c r="M415" s="28" t="s">
        <v>177</v>
      </c>
      <c r="N415" s="28">
        <v>18876384290</v>
      </c>
      <c r="O415" s="28" t="s">
        <v>21</v>
      </c>
    </row>
    <row r="416" s="13" customFormat="1" customHeight="1" spans="1:15">
      <c r="A416" s="33"/>
      <c r="B416" s="33"/>
      <c r="C416" s="28" t="s">
        <v>84</v>
      </c>
      <c r="D416" s="28">
        <v>1033.8</v>
      </c>
      <c r="E416" s="30"/>
      <c r="F416" s="31"/>
      <c r="G416" s="32"/>
      <c r="H416" s="33"/>
      <c r="I416" s="33"/>
      <c r="J416" s="33"/>
      <c r="K416" s="33"/>
      <c r="L416" s="32"/>
      <c r="M416" s="33"/>
      <c r="N416" s="33"/>
      <c r="O416" s="33"/>
    </row>
    <row r="417" s="13" customFormat="1" customHeight="1" spans="1:15">
      <c r="A417" s="33"/>
      <c r="B417" s="28" t="s">
        <v>73</v>
      </c>
      <c r="C417" s="28" t="s">
        <v>78</v>
      </c>
      <c r="D417" s="28">
        <v>940.2</v>
      </c>
      <c r="E417" s="25">
        <f>SUM(D417:D423)</f>
        <v>4364</v>
      </c>
      <c r="F417" s="26"/>
      <c r="G417" s="27" t="s">
        <v>18</v>
      </c>
      <c r="H417" s="28">
        <v>24</v>
      </c>
      <c r="I417" s="28">
        <v>1800</v>
      </c>
      <c r="J417" s="28">
        <f>E417*H417+I417</f>
        <v>106536</v>
      </c>
      <c r="K417" s="28" t="s">
        <v>19</v>
      </c>
      <c r="L417" s="27">
        <v>15972819068</v>
      </c>
      <c r="M417" s="28" t="s">
        <v>95</v>
      </c>
      <c r="N417" s="28">
        <v>15126724988</v>
      </c>
      <c r="O417" s="28" t="s">
        <v>21</v>
      </c>
    </row>
    <row r="418" s="13" customFormat="1" customHeight="1" spans="1:15">
      <c r="A418" s="33"/>
      <c r="B418" s="33"/>
      <c r="C418" s="28" t="s">
        <v>76</v>
      </c>
      <c r="D418" s="28">
        <v>585.6</v>
      </c>
      <c r="E418" s="30"/>
      <c r="F418" s="31"/>
      <c r="G418" s="32"/>
      <c r="H418" s="33"/>
      <c r="I418" s="33"/>
      <c r="J418" s="33"/>
      <c r="K418" s="33"/>
      <c r="L418" s="32"/>
      <c r="M418" s="33"/>
      <c r="N418" s="33"/>
      <c r="O418" s="33"/>
    </row>
    <row r="419" s="13" customFormat="1" customHeight="1" spans="1:15">
      <c r="A419" s="33"/>
      <c r="B419" s="33"/>
      <c r="C419" s="28" t="s">
        <v>77</v>
      </c>
      <c r="D419" s="28">
        <v>637.6</v>
      </c>
      <c r="E419" s="30"/>
      <c r="F419" s="31"/>
      <c r="G419" s="32"/>
      <c r="H419" s="33"/>
      <c r="I419" s="33"/>
      <c r="J419" s="33"/>
      <c r="K419" s="33"/>
      <c r="L419" s="32"/>
      <c r="M419" s="33"/>
      <c r="N419" s="33"/>
      <c r="O419" s="33"/>
    </row>
    <row r="420" s="13" customFormat="1" customHeight="1" spans="1:15">
      <c r="A420" s="33"/>
      <c r="B420" s="33"/>
      <c r="C420" s="28" t="s">
        <v>66</v>
      </c>
      <c r="D420" s="28">
        <v>723</v>
      </c>
      <c r="E420" s="30"/>
      <c r="F420" s="31"/>
      <c r="G420" s="32"/>
      <c r="H420" s="33"/>
      <c r="I420" s="33"/>
      <c r="J420" s="33"/>
      <c r="K420" s="33"/>
      <c r="L420" s="32"/>
      <c r="M420" s="33"/>
      <c r="N420" s="33"/>
      <c r="O420" s="33"/>
    </row>
    <row r="421" s="13" customFormat="1" customHeight="1" spans="1:15">
      <c r="A421" s="33"/>
      <c r="B421" s="33"/>
      <c r="C421" s="28" t="s">
        <v>203</v>
      </c>
      <c r="D421" s="28">
        <v>414.4</v>
      </c>
      <c r="E421" s="30"/>
      <c r="F421" s="31"/>
      <c r="G421" s="32"/>
      <c r="H421" s="33"/>
      <c r="I421" s="33"/>
      <c r="J421" s="33"/>
      <c r="K421" s="33"/>
      <c r="L421" s="32"/>
      <c r="M421" s="33"/>
      <c r="N421" s="33"/>
      <c r="O421" s="33"/>
    </row>
    <row r="422" s="13" customFormat="1" customHeight="1" spans="1:15">
      <c r="A422" s="33"/>
      <c r="B422" s="33"/>
      <c r="C422" s="28" t="s">
        <v>88</v>
      </c>
      <c r="D422" s="28">
        <v>674.4</v>
      </c>
      <c r="E422" s="30"/>
      <c r="F422" s="31"/>
      <c r="G422" s="32"/>
      <c r="H422" s="33"/>
      <c r="I422" s="33"/>
      <c r="J422" s="33"/>
      <c r="K422" s="33"/>
      <c r="L422" s="32"/>
      <c r="M422" s="33"/>
      <c r="N422" s="33"/>
      <c r="O422" s="33"/>
    </row>
    <row r="423" s="13" customFormat="1" customHeight="1" spans="1:15">
      <c r="A423" s="33"/>
      <c r="B423" s="33"/>
      <c r="C423" s="28" t="s">
        <v>97</v>
      </c>
      <c r="D423" s="28">
        <v>388.8</v>
      </c>
      <c r="E423" s="30"/>
      <c r="F423" s="31"/>
      <c r="G423" s="32"/>
      <c r="H423" s="33"/>
      <c r="I423" s="33"/>
      <c r="J423" s="33"/>
      <c r="K423" s="33"/>
      <c r="L423" s="32"/>
      <c r="M423" s="33"/>
      <c r="N423" s="33"/>
      <c r="O423" s="33"/>
    </row>
    <row r="424" s="13" customFormat="1" customHeight="1" spans="1:15">
      <c r="A424" s="33"/>
      <c r="B424" s="28" t="s">
        <v>41</v>
      </c>
      <c r="C424" s="28" t="s">
        <v>92</v>
      </c>
      <c r="D424" s="28">
        <v>211.2</v>
      </c>
      <c r="E424" s="25">
        <f>SUM(D424:D428)</f>
        <v>4000</v>
      </c>
      <c r="F424" s="26"/>
      <c r="G424" s="27" t="s">
        <v>18</v>
      </c>
      <c r="H424" s="28">
        <v>24</v>
      </c>
      <c r="I424" s="28">
        <v>1800</v>
      </c>
      <c r="J424" s="28">
        <f>E424*H424+I424</f>
        <v>97800</v>
      </c>
      <c r="K424" s="28" t="s">
        <v>35</v>
      </c>
      <c r="L424" s="27">
        <v>18672495988</v>
      </c>
      <c r="M424" s="28" t="s">
        <v>113</v>
      </c>
      <c r="N424" s="28">
        <v>15870879818</v>
      </c>
      <c r="O424" s="28" t="s">
        <v>21</v>
      </c>
    </row>
    <row r="425" s="13" customFormat="1" customHeight="1" spans="1:15">
      <c r="A425" s="33"/>
      <c r="B425" s="33"/>
      <c r="C425" s="28" t="s">
        <v>93</v>
      </c>
      <c r="D425" s="28">
        <v>1064.8</v>
      </c>
      <c r="E425" s="30"/>
      <c r="F425" s="31"/>
      <c r="G425" s="32"/>
      <c r="H425" s="33"/>
      <c r="I425" s="33"/>
      <c r="J425" s="33"/>
      <c r="K425" s="33"/>
      <c r="L425" s="32"/>
      <c r="M425" s="33"/>
      <c r="N425" s="33"/>
      <c r="O425" s="33"/>
    </row>
    <row r="426" s="13" customFormat="1" customHeight="1" spans="1:15">
      <c r="A426" s="33"/>
      <c r="B426" s="33"/>
      <c r="C426" s="28" t="s">
        <v>50</v>
      </c>
      <c r="D426" s="28">
        <v>980.2</v>
      </c>
      <c r="E426" s="30"/>
      <c r="F426" s="31"/>
      <c r="G426" s="32"/>
      <c r="H426" s="33"/>
      <c r="I426" s="33"/>
      <c r="J426" s="33"/>
      <c r="K426" s="33"/>
      <c r="L426" s="32"/>
      <c r="M426" s="33"/>
      <c r="N426" s="33"/>
      <c r="O426" s="33"/>
    </row>
    <row r="427" s="13" customFormat="1" customHeight="1" spans="1:15">
      <c r="A427" s="33"/>
      <c r="B427" s="33"/>
      <c r="C427" s="28" t="s">
        <v>26</v>
      </c>
      <c r="D427" s="28">
        <v>968.4</v>
      </c>
      <c r="E427" s="30"/>
      <c r="F427" s="31"/>
      <c r="G427" s="32"/>
      <c r="H427" s="33"/>
      <c r="I427" s="33"/>
      <c r="J427" s="33"/>
      <c r="K427" s="33"/>
      <c r="L427" s="32"/>
      <c r="M427" s="33"/>
      <c r="N427" s="33"/>
      <c r="O427" s="33"/>
    </row>
    <row r="428" s="13" customFormat="1" customHeight="1" spans="1:15">
      <c r="A428" s="33"/>
      <c r="B428" s="33"/>
      <c r="C428" s="28" t="s">
        <v>29</v>
      </c>
      <c r="D428" s="28">
        <v>775.4</v>
      </c>
      <c r="E428" s="30"/>
      <c r="F428" s="31"/>
      <c r="G428" s="32"/>
      <c r="H428" s="33"/>
      <c r="I428" s="33"/>
      <c r="J428" s="33"/>
      <c r="K428" s="33"/>
      <c r="L428" s="32"/>
      <c r="M428" s="33"/>
      <c r="N428" s="33"/>
      <c r="O428" s="33"/>
    </row>
    <row r="429" s="13" customFormat="1" customHeight="1" spans="1:15">
      <c r="A429" s="33"/>
      <c r="B429" s="28" t="s">
        <v>57</v>
      </c>
      <c r="C429" s="28" t="s">
        <v>32</v>
      </c>
      <c r="D429" s="28">
        <v>989.8</v>
      </c>
      <c r="E429" s="25">
        <f>SUM(D429:D432)</f>
        <v>3295.2</v>
      </c>
      <c r="F429" s="26"/>
      <c r="G429" s="27" t="s">
        <v>18</v>
      </c>
      <c r="H429" s="28">
        <v>21.5</v>
      </c>
      <c r="I429" s="28">
        <v>3800</v>
      </c>
      <c r="J429" s="28">
        <f>E429*H429+I429</f>
        <v>74646.8</v>
      </c>
      <c r="K429" s="28" t="s">
        <v>157</v>
      </c>
      <c r="L429" s="27">
        <v>13886608411</v>
      </c>
      <c r="M429" s="28" t="s">
        <v>204</v>
      </c>
      <c r="N429" s="28">
        <v>13997965950</v>
      </c>
      <c r="O429" s="28" t="s">
        <v>21</v>
      </c>
    </row>
    <row r="430" s="13" customFormat="1" customHeight="1" spans="1:15">
      <c r="A430" s="33"/>
      <c r="B430" s="33"/>
      <c r="C430" s="28" t="s">
        <v>31</v>
      </c>
      <c r="D430" s="28">
        <v>979.4</v>
      </c>
      <c r="E430" s="30"/>
      <c r="F430" s="31"/>
      <c r="G430" s="32"/>
      <c r="H430" s="33"/>
      <c r="I430" s="33"/>
      <c r="J430" s="33"/>
      <c r="K430" s="33"/>
      <c r="L430" s="32"/>
      <c r="M430" s="33"/>
      <c r="N430" s="33"/>
      <c r="O430" s="33"/>
    </row>
    <row r="431" s="13" customFormat="1" customHeight="1" spans="1:15">
      <c r="A431" s="33"/>
      <c r="B431" s="33"/>
      <c r="C431" s="28" t="s">
        <v>30</v>
      </c>
      <c r="D431" s="28">
        <v>909.8</v>
      </c>
      <c r="E431" s="30"/>
      <c r="F431" s="31"/>
      <c r="G431" s="32"/>
      <c r="H431" s="33"/>
      <c r="I431" s="33"/>
      <c r="J431" s="33"/>
      <c r="K431" s="33"/>
      <c r="L431" s="32"/>
      <c r="M431" s="33"/>
      <c r="N431" s="33"/>
      <c r="O431" s="33"/>
    </row>
    <row r="432" s="13" customFormat="1" customHeight="1" spans="1:15">
      <c r="A432" s="33"/>
      <c r="B432" s="33"/>
      <c r="C432" s="28" t="s">
        <v>29</v>
      </c>
      <c r="D432" s="28">
        <v>416.2</v>
      </c>
      <c r="E432" s="30"/>
      <c r="F432" s="31"/>
      <c r="G432" s="32"/>
      <c r="H432" s="33"/>
      <c r="I432" s="33"/>
      <c r="J432" s="33"/>
      <c r="K432" s="33"/>
      <c r="L432" s="32"/>
      <c r="M432" s="33"/>
      <c r="N432" s="33"/>
      <c r="O432" s="33"/>
    </row>
    <row r="433" s="13" customFormat="1" customHeight="1" spans="1:15">
      <c r="A433" s="33"/>
      <c r="B433" s="28" t="s">
        <v>98</v>
      </c>
      <c r="C433" s="28" t="s">
        <v>30</v>
      </c>
      <c r="D433" s="28">
        <v>883.6</v>
      </c>
      <c r="E433" s="25">
        <f>SUM(D433:D436)</f>
        <v>3367.7</v>
      </c>
      <c r="F433" s="26"/>
      <c r="G433" s="27" t="s">
        <v>18</v>
      </c>
      <c r="H433" s="28">
        <v>24</v>
      </c>
      <c r="I433" s="28">
        <v>1800</v>
      </c>
      <c r="J433" s="28">
        <f>E433*H433+I433</f>
        <v>82624.8</v>
      </c>
      <c r="K433" s="28" t="s">
        <v>63</v>
      </c>
      <c r="L433" s="27">
        <v>15171322991</v>
      </c>
      <c r="M433" s="28" t="s">
        <v>64</v>
      </c>
      <c r="N433" s="23">
        <v>19171066679</v>
      </c>
      <c r="O433" s="28" t="s">
        <v>21</v>
      </c>
    </row>
    <row r="434" s="13" customFormat="1" customHeight="1" spans="1:15">
      <c r="A434" s="33"/>
      <c r="B434" s="33"/>
      <c r="C434" s="28" t="s">
        <v>31</v>
      </c>
      <c r="D434" s="28">
        <v>941.3</v>
      </c>
      <c r="E434" s="30"/>
      <c r="F434" s="31"/>
      <c r="G434" s="32"/>
      <c r="H434" s="33"/>
      <c r="I434" s="33"/>
      <c r="J434" s="33"/>
      <c r="K434" s="33"/>
      <c r="L434" s="32"/>
      <c r="M434" s="33"/>
      <c r="N434" s="29"/>
      <c r="O434" s="33"/>
    </row>
    <row r="435" s="13" customFormat="1" customHeight="1" spans="1:15">
      <c r="A435" s="33"/>
      <c r="B435" s="33"/>
      <c r="C435" s="28" t="s">
        <v>32</v>
      </c>
      <c r="D435" s="28">
        <v>925.6</v>
      </c>
      <c r="E435" s="30"/>
      <c r="F435" s="31"/>
      <c r="G435" s="32"/>
      <c r="H435" s="33"/>
      <c r="I435" s="33"/>
      <c r="J435" s="33"/>
      <c r="K435" s="33"/>
      <c r="L435" s="32"/>
      <c r="M435" s="33"/>
      <c r="N435" s="29"/>
      <c r="O435" s="33"/>
    </row>
    <row r="436" s="13" customFormat="1" customHeight="1" spans="1:15">
      <c r="A436" s="33"/>
      <c r="B436" s="33"/>
      <c r="C436" s="28" t="s">
        <v>42</v>
      </c>
      <c r="D436" s="28">
        <v>617.2</v>
      </c>
      <c r="E436" s="30"/>
      <c r="F436" s="31"/>
      <c r="G436" s="32"/>
      <c r="H436" s="33"/>
      <c r="I436" s="33"/>
      <c r="J436" s="33"/>
      <c r="K436" s="33"/>
      <c r="L436" s="32"/>
      <c r="M436" s="33"/>
      <c r="N436" s="29"/>
      <c r="O436" s="33"/>
    </row>
    <row r="437" s="14" customFormat="1" customHeight="1" spans="1:15">
      <c r="A437" s="33"/>
      <c r="B437" s="28" t="s">
        <v>60</v>
      </c>
      <c r="C437" s="28" t="s">
        <v>42</v>
      </c>
      <c r="D437" s="28">
        <v>1514.4</v>
      </c>
      <c r="E437" s="25">
        <f>SUM(D437:D438)</f>
        <v>2795.8</v>
      </c>
      <c r="F437" s="26"/>
      <c r="G437" s="27" t="s">
        <v>18</v>
      </c>
      <c r="H437" s="28">
        <v>21.5</v>
      </c>
      <c r="I437" s="28">
        <v>4000</v>
      </c>
      <c r="J437" s="28">
        <f>E437*H437+I437</f>
        <v>64109.7</v>
      </c>
      <c r="K437" s="28" t="s">
        <v>119</v>
      </c>
      <c r="L437" s="27">
        <v>13872344092</v>
      </c>
      <c r="M437" s="28" t="s">
        <v>205</v>
      </c>
      <c r="N437" s="28">
        <v>15927867335</v>
      </c>
      <c r="O437" s="28" t="s">
        <v>56</v>
      </c>
    </row>
    <row r="438" s="14" customFormat="1" customHeight="1" spans="1:15">
      <c r="A438" s="33"/>
      <c r="B438" s="33"/>
      <c r="C438" s="28" t="s">
        <v>104</v>
      </c>
      <c r="D438" s="28">
        <v>1281.4</v>
      </c>
      <c r="E438" s="30"/>
      <c r="F438" s="31"/>
      <c r="G438" s="32"/>
      <c r="H438" s="33"/>
      <c r="I438" s="33"/>
      <c r="J438" s="33"/>
      <c r="K438" s="33"/>
      <c r="L438" s="32"/>
      <c r="M438" s="33"/>
      <c r="N438" s="33"/>
      <c r="O438" s="33"/>
    </row>
    <row r="439" s="13" customFormat="1" customHeight="1" spans="1:15">
      <c r="A439" s="33"/>
      <c r="B439" s="28" t="s">
        <v>25</v>
      </c>
      <c r="C439" s="28" t="s">
        <v>68</v>
      </c>
      <c r="D439" s="28">
        <v>479.4</v>
      </c>
      <c r="E439" s="25">
        <f>SUM(D439:D441)</f>
        <v>2999.2</v>
      </c>
      <c r="F439" s="26"/>
      <c r="G439" s="27" t="s">
        <v>18</v>
      </c>
      <c r="H439" s="28">
        <v>21</v>
      </c>
      <c r="I439" s="28">
        <v>4200</v>
      </c>
      <c r="J439" s="28">
        <f>E439*H439+I439</f>
        <v>67183.2</v>
      </c>
      <c r="K439" s="28" t="s">
        <v>126</v>
      </c>
      <c r="L439" s="27" t="s">
        <v>206</v>
      </c>
      <c r="M439" s="28" t="s">
        <v>165</v>
      </c>
      <c r="N439" s="28">
        <v>13165821789</v>
      </c>
      <c r="O439" s="28" t="s">
        <v>48</v>
      </c>
    </row>
    <row r="440" s="13" customFormat="1" customHeight="1" spans="1:15">
      <c r="A440" s="33"/>
      <c r="B440" s="33"/>
      <c r="C440" s="28" t="s">
        <v>69</v>
      </c>
      <c r="D440" s="28">
        <v>1268.6</v>
      </c>
      <c r="E440" s="30"/>
      <c r="F440" s="31"/>
      <c r="G440" s="32"/>
      <c r="H440" s="33"/>
      <c r="I440" s="33"/>
      <c r="J440" s="33"/>
      <c r="K440" s="33"/>
      <c r="L440" s="32"/>
      <c r="M440" s="33"/>
      <c r="N440" s="33"/>
      <c r="O440" s="33"/>
    </row>
    <row r="441" s="13" customFormat="1" customHeight="1" spans="1:15">
      <c r="A441" s="50"/>
      <c r="B441" s="33"/>
      <c r="C441" s="28" t="s">
        <v>84</v>
      </c>
      <c r="D441" s="28">
        <v>1251.2</v>
      </c>
      <c r="E441" s="30"/>
      <c r="F441" s="31"/>
      <c r="G441" s="32"/>
      <c r="H441" s="33"/>
      <c r="I441" s="33"/>
      <c r="J441" s="33"/>
      <c r="K441" s="33"/>
      <c r="L441" s="32"/>
      <c r="M441" s="33"/>
      <c r="N441" s="33"/>
      <c r="O441" s="33"/>
    </row>
    <row r="442" s="14" customFormat="1" customHeight="1" spans="1:15">
      <c r="A442" s="62">
        <v>45005</v>
      </c>
      <c r="B442" s="28" t="s">
        <v>16</v>
      </c>
      <c r="C442" s="28" t="s">
        <v>24</v>
      </c>
      <c r="D442" s="28">
        <v>1177.2</v>
      </c>
      <c r="E442" s="63">
        <v>4317</v>
      </c>
      <c r="F442" s="26"/>
      <c r="G442" s="27" t="s">
        <v>18</v>
      </c>
      <c r="H442" s="28">
        <v>22</v>
      </c>
      <c r="I442" s="28">
        <v>4000</v>
      </c>
      <c r="J442" s="28">
        <f>(E442+F442)*H442+I442</f>
        <v>98974</v>
      </c>
      <c r="K442" s="28" t="s">
        <v>119</v>
      </c>
      <c r="L442" s="27">
        <v>13872344092</v>
      </c>
      <c r="M442" s="28" t="s">
        <v>145</v>
      </c>
      <c r="N442" s="28">
        <v>15927867335</v>
      </c>
      <c r="O442" s="28" t="s">
        <v>56</v>
      </c>
    </row>
    <row r="443" s="14" customFormat="1" customHeight="1" spans="1:15">
      <c r="A443" s="64"/>
      <c r="B443" s="33"/>
      <c r="C443" s="28" t="s">
        <v>23</v>
      </c>
      <c r="D443" s="28">
        <v>1304.2</v>
      </c>
      <c r="E443" s="65"/>
      <c r="F443" s="31"/>
      <c r="G443" s="32"/>
      <c r="H443" s="33"/>
      <c r="I443" s="33"/>
      <c r="J443" s="33"/>
      <c r="K443" s="33"/>
      <c r="L443" s="32"/>
      <c r="M443" s="33"/>
      <c r="N443" s="33"/>
      <c r="O443" s="33"/>
    </row>
    <row r="444" s="14" customFormat="1" customHeight="1" spans="1:15">
      <c r="A444" s="64"/>
      <c r="B444" s="33"/>
      <c r="C444" s="28" t="s">
        <v>22</v>
      </c>
      <c r="D444" s="28">
        <v>827.8</v>
      </c>
      <c r="E444" s="65"/>
      <c r="F444" s="31"/>
      <c r="G444" s="32"/>
      <c r="H444" s="33"/>
      <c r="I444" s="33"/>
      <c r="J444" s="33"/>
      <c r="K444" s="33"/>
      <c r="L444" s="32"/>
      <c r="M444" s="33"/>
      <c r="N444" s="33"/>
      <c r="O444" s="33"/>
    </row>
    <row r="445" s="14" customFormat="1" customHeight="1" spans="1:15">
      <c r="A445" s="64"/>
      <c r="B445" s="33"/>
      <c r="C445" s="28" t="s">
        <v>101</v>
      </c>
      <c r="D445" s="28">
        <v>1008.4</v>
      </c>
      <c r="E445" s="65"/>
      <c r="F445" s="31"/>
      <c r="G445" s="32"/>
      <c r="H445" s="50"/>
      <c r="I445" s="50"/>
      <c r="J445" s="50"/>
      <c r="K445" s="33"/>
      <c r="L445" s="32"/>
      <c r="M445" s="33"/>
      <c r="N445" s="33"/>
      <c r="O445" s="33"/>
    </row>
    <row r="446" s="14" customFormat="1" customHeight="1" spans="1:15">
      <c r="A446" s="64"/>
      <c r="B446" s="28" t="s">
        <v>43</v>
      </c>
      <c r="C446" s="28" t="s">
        <v>37</v>
      </c>
      <c r="D446" s="28">
        <v>1752.4</v>
      </c>
      <c r="E446" s="25">
        <v>4735</v>
      </c>
      <c r="F446" s="26"/>
      <c r="G446" s="27" t="s">
        <v>18</v>
      </c>
      <c r="H446" s="28">
        <v>22</v>
      </c>
      <c r="I446" s="28">
        <v>4000</v>
      </c>
      <c r="J446" s="28">
        <f>E446*H446+I446</f>
        <v>108170</v>
      </c>
      <c r="K446" s="25" t="s">
        <v>182</v>
      </c>
      <c r="L446" s="28">
        <v>18064298009</v>
      </c>
      <c r="M446" s="28" t="s">
        <v>183</v>
      </c>
      <c r="N446" s="28">
        <v>18002837453</v>
      </c>
      <c r="O446" s="28" t="s">
        <v>56</v>
      </c>
    </row>
    <row r="447" s="14" customFormat="1" customHeight="1" spans="1:15">
      <c r="A447" s="64"/>
      <c r="B447" s="33"/>
      <c r="C447" s="28" t="s">
        <v>38</v>
      </c>
      <c r="D447" s="28">
        <v>1550.2</v>
      </c>
      <c r="E447" s="30"/>
      <c r="F447" s="31"/>
      <c r="G447" s="32"/>
      <c r="H447" s="33"/>
      <c r="I447" s="33"/>
      <c r="J447" s="33"/>
      <c r="K447" s="30"/>
      <c r="L447" s="33"/>
      <c r="M447" s="33"/>
      <c r="N447" s="33"/>
      <c r="O447" s="33"/>
    </row>
    <row r="448" s="14" customFormat="1" customHeight="1" spans="1:15">
      <c r="A448" s="64"/>
      <c r="B448" s="33"/>
      <c r="C448" s="28" t="s">
        <v>39</v>
      </c>
      <c r="D448" s="28">
        <v>1432.6</v>
      </c>
      <c r="E448" s="30"/>
      <c r="F448" s="31"/>
      <c r="G448" s="32"/>
      <c r="H448" s="50"/>
      <c r="I448" s="50"/>
      <c r="J448" s="50"/>
      <c r="K448" s="30"/>
      <c r="L448" s="33"/>
      <c r="M448" s="33"/>
      <c r="N448" s="33"/>
      <c r="O448" s="33"/>
    </row>
    <row r="449" s="14" customFormat="1" customHeight="1" spans="1:15">
      <c r="A449" s="64"/>
      <c r="B449" s="28" t="s">
        <v>162</v>
      </c>
      <c r="C449" s="28" t="s">
        <v>93</v>
      </c>
      <c r="D449" s="28">
        <v>524.4</v>
      </c>
      <c r="E449" s="63">
        <f>D449+D450+D451+D452+D453+D454+D455+D456</f>
        <v>4576.4</v>
      </c>
      <c r="F449" s="26"/>
      <c r="G449" s="27" t="s">
        <v>18</v>
      </c>
      <c r="H449" s="28">
        <v>22</v>
      </c>
      <c r="I449" s="28">
        <v>4000</v>
      </c>
      <c r="J449" s="68">
        <v>104672</v>
      </c>
      <c r="K449" s="25" t="s">
        <v>119</v>
      </c>
      <c r="L449" s="28">
        <v>13872344092</v>
      </c>
      <c r="M449" s="28" t="s">
        <v>187</v>
      </c>
      <c r="N449" s="28">
        <v>13310590894</v>
      </c>
      <c r="O449" s="28" t="s">
        <v>56</v>
      </c>
    </row>
    <row r="450" s="14" customFormat="1" customHeight="1" spans="1:15">
      <c r="A450" s="64"/>
      <c r="B450" s="33"/>
      <c r="C450" s="28" t="s">
        <v>90</v>
      </c>
      <c r="D450" s="28">
        <v>629.8</v>
      </c>
      <c r="E450" s="65"/>
      <c r="F450" s="31"/>
      <c r="G450" s="32"/>
      <c r="H450" s="33"/>
      <c r="I450" s="33"/>
      <c r="J450" s="69"/>
      <c r="K450" s="30"/>
      <c r="L450" s="33"/>
      <c r="M450" s="33"/>
      <c r="N450" s="33"/>
      <c r="O450" s="33"/>
    </row>
    <row r="451" s="14" customFormat="1" customHeight="1" spans="1:15">
      <c r="A451" s="64"/>
      <c r="B451" s="33"/>
      <c r="C451" s="28" t="s">
        <v>92</v>
      </c>
      <c r="D451" s="28">
        <v>673.2</v>
      </c>
      <c r="E451" s="65"/>
      <c r="F451" s="31"/>
      <c r="G451" s="32"/>
      <c r="H451" s="33"/>
      <c r="I451" s="33"/>
      <c r="J451" s="69"/>
      <c r="K451" s="30"/>
      <c r="L451" s="33"/>
      <c r="M451" s="33"/>
      <c r="N451" s="33"/>
      <c r="O451" s="33"/>
    </row>
    <row r="452" s="14" customFormat="1" customHeight="1" spans="1:15">
      <c r="A452" s="64"/>
      <c r="B452" s="33"/>
      <c r="C452" s="28" t="s">
        <v>99</v>
      </c>
      <c r="D452" s="28">
        <v>821.8</v>
      </c>
      <c r="E452" s="65"/>
      <c r="F452" s="31"/>
      <c r="G452" s="32"/>
      <c r="H452" s="33"/>
      <c r="I452" s="33"/>
      <c r="J452" s="69"/>
      <c r="K452" s="30"/>
      <c r="L452" s="33"/>
      <c r="M452" s="33"/>
      <c r="N452" s="33"/>
      <c r="O452" s="33"/>
    </row>
    <row r="453" s="14" customFormat="1" customHeight="1" spans="1:15">
      <c r="A453" s="64"/>
      <c r="B453" s="33"/>
      <c r="C453" s="28" t="s">
        <v>53</v>
      </c>
      <c r="D453" s="28">
        <v>405.4</v>
      </c>
      <c r="E453" s="65"/>
      <c r="F453" s="31"/>
      <c r="G453" s="32"/>
      <c r="H453" s="33"/>
      <c r="I453" s="33"/>
      <c r="J453" s="69"/>
      <c r="K453" s="30"/>
      <c r="L453" s="33"/>
      <c r="M453" s="33"/>
      <c r="N453" s="33"/>
      <c r="O453" s="33"/>
    </row>
    <row r="454" s="14" customFormat="1" customHeight="1" spans="1:15">
      <c r="A454" s="64"/>
      <c r="B454" s="33"/>
      <c r="C454" s="28" t="s">
        <v>54</v>
      </c>
      <c r="D454" s="28">
        <v>417.6</v>
      </c>
      <c r="E454" s="65"/>
      <c r="F454" s="31"/>
      <c r="G454" s="32"/>
      <c r="H454" s="33"/>
      <c r="I454" s="33"/>
      <c r="J454" s="69"/>
      <c r="K454" s="30"/>
      <c r="L454" s="33"/>
      <c r="M454" s="33"/>
      <c r="N454" s="33"/>
      <c r="O454" s="33"/>
    </row>
    <row r="455" s="14" customFormat="1" customHeight="1" spans="1:15">
      <c r="A455" s="64"/>
      <c r="B455" s="33"/>
      <c r="C455" s="28" t="s">
        <v>31</v>
      </c>
      <c r="D455" s="28">
        <v>766.4</v>
      </c>
      <c r="E455" s="65"/>
      <c r="F455" s="31"/>
      <c r="G455" s="32"/>
      <c r="H455" s="33"/>
      <c r="I455" s="33"/>
      <c r="J455" s="69"/>
      <c r="K455" s="30"/>
      <c r="L455" s="33"/>
      <c r="M455" s="33"/>
      <c r="N455" s="33"/>
      <c r="O455" s="33"/>
    </row>
    <row r="456" s="14" customFormat="1" customHeight="1" spans="1:15">
      <c r="A456" s="64"/>
      <c r="B456" s="33"/>
      <c r="C456" s="28" t="s">
        <v>26</v>
      </c>
      <c r="D456" s="28">
        <v>337.8</v>
      </c>
      <c r="E456" s="66"/>
      <c r="F456" s="67"/>
      <c r="G456" s="32"/>
      <c r="H456" s="50"/>
      <c r="I456" s="50"/>
      <c r="J456" s="70"/>
      <c r="K456" s="30"/>
      <c r="L456" s="33"/>
      <c r="M456" s="33"/>
      <c r="N456" s="33"/>
      <c r="O456" s="33"/>
    </row>
    <row r="457" s="14" customFormat="1" customHeight="1" spans="1:15">
      <c r="A457" s="64"/>
      <c r="B457" s="28" t="s">
        <v>83</v>
      </c>
      <c r="C457" s="28" t="s">
        <v>152</v>
      </c>
      <c r="D457" s="28">
        <v>1034.4</v>
      </c>
      <c r="E457" s="68">
        <v>4915</v>
      </c>
      <c r="F457" s="39"/>
      <c r="G457" s="27" t="s">
        <v>18</v>
      </c>
      <c r="H457" s="28">
        <v>22</v>
      </c>
      <c r="I457" s="28">
        <v>3800</v>
      </c>
      <c r="J457" s="28">
        <f>E457*H457+I457</f>
        <v>111930</v>
      </c>
      <c r="K457" s="28" t="s">
        <v>157</v>
      </c>
      <c r="L457" s="72" t="s">
        <v>198</v>
      </c>
      <c r="M457" s="28" t="s">
        <v>163</v>
      </c>
      <c r="N457" s="28">
        <v>18612239586</v>
      </c>
      <c r="O457" s="28" t="s">
        <v>56</v>
      </c>
    </row>
    <row r="458" s="14" customFormat="1" customHeight="1" spans="1:15">
      <c r="A458" s="64"/>
      <c r="B458" s="33"/>
      <c r="C458" s="28" t="s">
        <v>38</v>
      </c>
      <c r="D458" s="28">
        <v>836.4</v>
      </c>
      <c r="E458" s="69"/>
      <c r="F458" s="40"/>
      <c r="G458" s="32"/>
      <c r="H458" s="33"/>
      <c r="I458" s="33"/>
      <c r="J458" s="33"/>
      <c r="K458" s="33"/>
      <c r="L458" s="32"/>
      <c r="M458" s="33"/>
      <c r="N458" s="33"/>
      <c r="O458" s="33"/>
    </row>
    <row r="459" s="14" customFormat="1" customHeight="1" spans="1:15">
      <c r="A459" s="64"/>
      <c r="B459" s="33"/>
      <c r="C459" s="28" t="s">
        <v>153</v>
      </c>
      <c r="D459" s="28">
        <v>1461.3</v>
      </c>
      <c r="E459" s="69"/>
      <c r="F459" s="40"/>
      <c r="G459" s="32"/>
      <c r="H459" s="33"/>
      <c r="I459" s="33"/>
      <c r="J459" s="33"/>
      <c r="K459" s="33"/>
      <c r="L459" s="32"/>
      <c r="M459" s="33"/>
      <c r="N459" s="33"/>
      <c r="O459" s="33"/>
    </row>
    <row r="460" s="14" customFormat="1" customHeight="1" spans="1:15">
      <c r="A460" s="64"/>
      <c r="B460" s="33"/>
      <c r="C460" s="28" t="s">
        <v>40</v>
      </c>
      <c r="D460" s="28">
        <v>1583.4</v>
      </c>
      <c r="E460" s="70"/>
      <c r="F460" s="41"/>
      <c r="G460" s="32"/>
      <c r="H460" s="50"/>
      <c r="I460" s="50"/>
      <c r="J460" s="50"/>
      <c r="K460" s="33"/>
      <c r="L460" s="32"/>
      <c r="M460" s="33"/>
      <c r="N460" s="33"/>
      <c r="O460" s="33"/>
    </row>
    <row r="461" s="14" customFormat="1" customHeight="1" spans="1:15">
      <c r="A461" s="64"/>
      <c r="B461" s="28" t="s">
        <v>86</v>
      </c>
      <c r="C461" s="28" t="s">
        <v>42</v>
      </c>
      <c r="D461" s="28">
        <v>733.2</v>
      </c>
      <c r="E461" s="28">
        <f>D461+D462+D463+D464</f>
        <v>2288</v>
      </c>
      <c r="F461" s="39"/>
      <c r="G461" s="27" t="s">
        <v>62</v>
      </c>
      <c r="H461" s="28">
        <v>24.5</v>
      </c>
      <c r="I461" s="28">
        <v>1800</v>
      </c>
      <c r="J461" s="28">
        <f>E461*H461+I461</f>
        <v>57856</v>
      </c>
      <c r="K461" s="28" t="s">
        <v>114</v>
      </c>
      <c r="L461" s="28">
        <v>18371301222</v>
      </c>
      <c r="M461" s="28" t="s">
        <v>115</v>
      </c>
      <c r="N461" s="28">
        <v>17631804515</v>
      </c>
      <c r="O461" s="28" t="s">
        <v>21</v>
      </c>
    </row>
    <row r="462" s="14" customFormat="1" customHeight="1" spans="1:15">
      <c r="A462" s="64"/>
      <c r="B462" s="33"/>
      <c r="C462" s="28" t="s">
        <v>32</v>
      </c>
      <c r="D462" s="28">
        <v>669</v>
      </c>
      <c r="E462" s="33"/>
      <c r="F462" s="40"/>
      <c r="G462" s="32"/>
      <c r="H462" s="33"/>
      <c r="I462" s="33"/>
      <c r="J462" s="33"/>
      <c r="K462" s="33"/>
      <c r="L462" s="32"/>
      <c r="M462" s="33"/>
      <c r="N462" s="33"/>
      <c r="O462" s="33"/>
    </row>
    <row r="463" s="14" customFormat="1" customHeight="1" spans="1:15">
      <c r="A463" s="64"/>
      <c r="B463" s="33"/>
      <c r="C463" s="38" t="s">
        <v>31</v>
      </c>
      <c r="D463" s="38">
        <v>759</v>
      </c>
      <c r="E463" s="33"/>
      <c r="F463" s="40"/>
      <c r="G463" s="32"/>
      <c r="H463" s="33"/>
      <c r="I463" s="33"/>
      <c r="J463" s="33"/>
      <c r="K463" s="33"/>
      <c r="L463" s="32"/>
      <c r="M463" s="33"/>
      <c r="N463" s="33"/>
      <c r="O463" s="33"/>
    </row>
    <row r="464" s="14" customFormat="1" customHeight="1" spans="1:15">
      <c r="A464" s="64"/>
      <c r="B464" s="50"/>
      <c r="C464" s="38" t="s">
        <v>30</v>
      </c>
      <c r="D464" s="38">
        <v>126.8</v>
      </c>
      <c r="E464" s="50"/>
      <c r="F464" s="41"/>
      <c r="G464" s="51"/>
      <c r="H464" s="50"/>
      <c r="I464" s="50"/>
      <c r="J464" s="50"/>
      <c r="K464" s="50"/>
      <c r="L464" s="51"/>
      <c r="M464" s="50"/>
      <c r="N464" s="50"/>
      <c r="O464" s="50"/>
    </row>
    <row r="465" s="14" customFormat="1" customHeight="1" spans="1:15">
      <c r="A465" s="64"/>
      <c r="B465" s="28" t="s">
        <v>43</v>
      </c>
      <c r="C465" s="38" t="s">
        <v>69</v>
      </c>
      <c r="D465" s="38">
        <v>1385.8</v>
      </c>
      <c r="E465" s="28">
        <f>D465+D466+D467</f>
        <v>3438</v>
      </c>
      <c r="F465" s="39"/>
      <c r="G465" s="27" t="s">
        <v>62</v>
      </c>
      <c r="H465" s="28">
        <v>24.5</v>
      </c>
      <c r="I465" s="28">
        <v>1800</v>
      </c>
      <c r="J465" s="28">
        <f>E465*H465+I465</f>
        <v>86031</v>
      </c>
      <c r="K465" s="28" t="s">
        <v>19</v>
      </c>
      <c r="L465" s="28">
        <v>15972819068</v>
      </c>
      <c r="M465" s="28" t="s">
        <v>95</v>
      </c>
      <c r="N465" s="28">
        <v>15126724988</v>
      </c>
      <c r="O465" s="28" t="s">
        <v>21</v>
      </c>
    </row>
    <row r="466" s="14" customFormat="1" customHeight="1" spans="1:15">
      <c r="A466" s="64"/>
      <c r="B466" s="33"/>
      <c r="C466" s="38" t="s">
        <v>84</v>
      </c>
      <c r="D466" s="38">
        <v>1027.4</v>
      </c>
      <c r="E466" s="33"/>
      <c r="F466" s="40"/>
      <c r="G466" s="32"/>
      <c r="H466" s="33"/>
      <c r="I466" s="33"/>
      <c r="J466" s="33"/>
      <c r="K466" s="33"/>
      <c r="L466" s="32"/>
      <c r="M466" s="33"/>
      <c r="N466" s="33"/>
      <c r="O466" s="33"/>
    </row>
    <row r="467" s="14" customFormat="1" customHeight="1" spans="1:15">
      <c r="A467" s="64"/>
      <c r="B467" s="50"/>
      <c r="C467" s="38" t="s">
        <v>85</v>
      </c>
      <c r="D467" s="38">
        <v>1024.8</v>
      </c>
      <c r="E467" s="50"/>
      <c r="F467" s="41"/>
      <c r="G467" s="51"/>
      <c r="H467" s="50"/>
      <c r="I467" s="50"/>
      <c r="J467" s="50"/>
      <c r="K467" s="50"/>
      <c r="L467" s="51"/>
      <c r="M467" s="50"/>
      <c r="N467" s="50"/>
      <c r="O467" s="50"/>
    </row>
    <row r="468" s="14" customFormat="1" customHeight="1" spans="1:15">
      <c r="A468" s="64"/>
      <c r="B468" s="28" t="s">
        <v>43</v>
      </c>
      <c r="C468" s="38" t="s">
        <v>84</v>
      </c>
      <c r="D468" s="38">
        <v>654</v>
      </c>
      <c r="E468" s="28">
        <f>D468+D469+D470</f>
        <v>1722</v>
      </c>
      <c r="F468" s="39"/>
      <c r="G468" s="27" t="s">
        <v>62</v>
      </c>
      <c r="H468" s="28">
        <v>24.5</v>
      </c>
      <c r="I468" s="28">
        <v>1800</v>
      </c>
      <c r="J468" s="28">
        <f t="shared" ref="J468:J473" si="0">E468*H468+I468</f>
        <v>43989</v>
      </c>
      <c r="K468" s="28" t="s">
        <v>180</v>
      </c>
      <c r="L468" s="27"/>
      <c r="M468" s="28" t="s">
        <v>91</v>
      </c>
      <c r="N468" s="28">
        <v>13961993215</v>
      </c>
      <c r="O468" s="28" t="s">
        <v>21</v>
      </c>
    </row>
    <row r="469" s="14" customFormat="1" customHeight="1" spans="1:15">
      <c r="A469" s="64"/>
      <c r="B469" s="33"/>
      <c r="C469" s="38" t="s">
        <v>85</v>
      </c>
      <c r="D469" s="38">
        <v>262.4</v>
      </c>
      <c r="E469" s="33"/>
      <c r="F469" s="40"/>
      <c r="G469" s="32"/>
      <c r="H469" s="33"/>
      <c r="I469" s="33"/>
      <c r="J469" s="33"/>
      <c r="K469" s="33"/>
      <c r="L469" s="32"/>
      <c r="M469" s="33"/>
      <c r="N469" s="33"/>
      <c r="O469" s="33"/>
    </row>
    <row r="470" s="14" customFormat="1" customHeight="1" spans="1:15">
      <c r="A470" s="64"/>
      <c r="B470" s="50"/>
      <c r="C470" s="38" t="s">
        <v>22</v>
      </c>
      <c r="D470" s="38">
        <v>805.6</v>
      </c>
      <c r="E470" s="50"/>
      <c r="F470" s="41"/>
      <c r="G470" s="51"/>
      <c r="H470" s="50"/>
      <c r="I470" s="50"/>
      <c r="J470" s="50"/>
      <c r="K470" s="50"/>
      <c r="L470" s="51"/>
      <c r="M470" s="50"/>
      <c r="N470" s="50"/>
      <c r="O470" s="50"/>
    </row>
    <row r="471" s="14" customFormat="1" customHeight="1" spans="1:15">
      <c r="A471" s="64"/>
      <c r="B471" s="28" t="s">
        <v>41</v>
      </c>
      <c r="C471" s="38" t="s">
        <v>30</v>
      </c>
      <c r="D471" s="38">
        <v>1539</v>
      </c>
      <c r="E471" s="28">
        <f>D471+D472</f>
        <v>3613</v>
      </c>
      <c r="F471" s="39"/>
      <c r="G471" s="27" t="s">
        <v>18</v>
      </c>
      <c r="H471" s="28">
        <v>24.5</v>
      </c>
      <c r="I471" s="28">
        <v>1800</v>
      </c>
      <c r="J471" s="28">
        <f t="shared" si="0"/>
        <v>90318.5</v>
      </c>
      <c r="K471" s="28" t="s">
        <v>35</v>
      </c>
      <c r="L471" s="27" t="s">
        <v>207</v>
      </c>
      <c r="M471" s="28" t="s">
        <v>113</v>
      </c>
      <c r="N471" s="28">
        <v>15870879818</v>
      </c>
      <c r="O471" s="28" t="s">
        <v>21</v>
      </c>
    </row>
    <row r="472" s="14" customFormat="1" customHeight="1" spans="1:15">
      <c r="A472" s="64"/>
      <c r="B472" s="50"/>
      <c r="C472" s="38" t="s">
        <v>32</v>
      </c>
      <c r="D472" s="38">
        <v>2074</v>
      </c>
      <c r="E472" s="50"/>
      <c r="F472" s="41"/>
      <c r="G472" s="51"/>
      <c r="H472" s="50"/>
      <c r="I472" s="50"/>
      <c r="J472" s="50"/>
      <c r="K472" s="50"/>
      <c r="L472" s="51"/>
      <c r="M472" s="50"/>
      <c r="N472" s="50"/>
      <c r="O472" s="50"/>
    </row>
    <row r="473" s="14" customFormat="1" customHeight="1" spans="1:15">
      <c r="A473" s="64"/>
      <c r="B473" s="28" t="s">
        <v>96</v>
      </c>
      <c r="C473" s="38" t="s">
        <v>26</v>
      </c>
      <c r="D473" s="38">
        <v>1416</v>
      </c>
      <c r="E473" s="28">
        <f>D473+D474+D475+D476</f>
        <v>3254</v>
      </c>
      <c r="F473" s="39"/>
      <c r="G473" s="27" t="s">
        <v>18</v>
      </c>
      <c r="H473" s="28">
        <v>24.5</v>
      </c>
      <c r="I473" s="28">
        <v>1800</v>
      </c>
      <c r="J473" s="28">
        <f t="shared" si="0"/>
        <v>81523</v>
      </c>
      <c r="K473" s="28" t="s">
        <v>19</v>
      </c>
      <c r="L473" s="27" t="s">
        <v>208</v>
      </c>
      <c r="M473" s="28" t="s">
        <v>20</v>
      </c>
      <c r="N473" s="28">
        <v>13656220326</v>
      </c>
      <c r="O473" s="28" t="s">
        <v>21</v>
      </c>
    </row>
    <row r="474" s="14" customFormat="1" customHeight="1" spans="1:15">
      <c r="A474" s="64"/>
      <c r="B474" s="33"/>
      <c r="C474" s="38" t="s">
        <v>30</v>
      </c>
      <c r="D474" s="38">
        <v>895</v>
      </c>
      <c r="E474" s="33"/>
      <c r="F474" s="40"/>
      <c r="G474" s="32"/>
      <c r="H474" s="33"/>
      <c r="I474" s="33"/>
      <c r="J474" s="33"/>
      <c r="K474" s="33"/>
      <c r="L474" s="32"/>
      <c r="M474" s="33"/>
      <c r="N474" s="33"/>
      <c r="O474" s="33"/>
    </row>
    <row r="475" s="14" customFormat="1" customHeight="1" spans="1:15">
      <c r="A475" s="64"/>
      <c r="B475" s="33"/>
      <c r="C475" s="38" t="s">
        <v>51</v>
      </c>
      <c r="D475" s="38">
        <v>265.6</v>
      </c>
      <c r="E475" s="33"/>
      <c r="F475" s="40"/>
      <c r="G475" s="32"/>
      <c r="H475" s="33"/>
      <c r="I475" s="33"/>
      <c r="J475" s="33"/>
      <c r="K475" s="33"/>
      <c r="L475" s="32"/>
      <c r="M475" s="33"/>
      <c r="N475" s="33"/>
      <c r="O475" s="33"/>
    </row>
    <row r="476" s="14" customFormat="1" customHeight="1" spans="1:15">
      <c r="A476" s="64"/>
      <c r="B476" s="50"/>
      <c r="C476" s="38" t="s">
        <v>93</v>
      </c>
      <c r="D476" s="38">
        <v>677.4</v>
      </c>
      <c r="E476" s="50"/>
      <c r="F476" s="41"/>
      <c r="G476" s="51"/>
      <c r="H476" s="50"/>
      <c r="I476" s="50"/>
      <c r="J476" s="50"/>
      <c r="K476" s="50"/>
      <c r="L476" s="51"/>
      <c r="M476" s="50"/>
      <c r="N476" s="50"/>
      <c r="O476" s="50"/>
    </row>
    <row r="477" s="14" customFormat="1" customHeight="1" spans="1:15">
      <c r="A477" s="64"/>
      <c r="B477" s="58" t="s">
        <v>16</v>
      </c>
      <c r="C477" s="59" t="s">
        <v>61</v>
      </c>
      <c r="D477" s="38">
        <v>272.8</v>
      </c>
      <c r="E477" s="28">
        <f>D477+D478+D479+D480+D481</f>
        <v>4034.4</v>
      </c>
      <c r="F477" s="39">
        <f>4034.4-3960</f>
        <v>74.4000000000001</v>
      </c>
      <c r="G477" s="27" t="s">
        <v>18</v>
      </c>
      <c r="H477" s="28">
        <v>22</v>
      </c>
      <c r="I477" s="28">
        <v>3800</v>
      </c>
      <c r="J477" s="28">
        <f>(E477-F477)*H477+I477</f>
        <v>90920</v>
      </c>
      <c r="K477" s="58" t="s">
        <v>157</v>
      </c>
      <c r="L477" s="72" t="s">
        <v>198</v>
      </c>
      <c r="M477" s="58" t="s">
        <v>158</v>
      </c>
      <c r="N477" s="28">
        <v>18120545983</v>
      </c>
      <c r="O477" s="58" t="s">
        <v>56</v>
      </c>
    </row>
    <row r="478" s="14" customFormat="1" customHeight="1" spans="1:15">
      <c r="A478" s="64"/>
      <c r="B478" s="33"/>
      <c r="C478" s="59" t="s">
        <v>65</v>
      </c>
      <c r="D478" s="38">
        <v>1062.6</v>
      </c>
      <c r="E478" s="33"/>
      <c r="F478" s="40"/>
      <c r="G478" s="32"/>
      <c r="H478" s="33"/>
      <c r="I478" s="33"/>
      <c r="J478" s="33"/>
      <c r="K478" s="33"/>
      <c r="L478" s="32"/>
      <c r="M478" s="33"/>
      <c r="N478" s="33"/>
      <c r="O478" s="33"/>
    </row>
    <row r="479" s="14" customFormat="1" customHeight="1" spans="1:15">
      <c r="A479" s="64"/>
      <c r="B479" s="33"/>
      <c r="C479" s="59" t="s">
        <v>66</v>
      </c>
      <c r="D479" s="38">
        <v>822.2</v>
      </c>
      <c r="E479" s="33"/>
      <c r="F479" s="40"/>
      <c r="G479" s="32"/>
      <c r="H479" s="33"/>
      <c r="I479" s="33"/>
      <c r="J479" s="33"/>
      <c r="K479" s="33"/>
      <c r="L479" s="32"/>
      <c r="M479" s="33"/>
      <c r="N479" s="33"/>
      <c r="O479" s="33"/>
    </row>
    <row r="480" s="14" customFormat="1" customHeight="1" spans="1:15">
      <c r="A480" s="64"/>
      <c r="B480" s="33"/>
      <c r="C480" s="59" t="s">
        <v>17</v>
      </c>
      <c r="D480" s="38">
        <v>532</v>
      </c>
      <c r="E480" s="33"/>
      <c r="F480" s="40"/>
      <c r="G480" s="32"/>
      <c r="H480" s="33"/>
      <c r="I480" s="33"/>
      <c r="J480" s="33"/>
      <c r="K480" s="33"/>
      <c r="L480" s="32"/>
      <c r="M480" s="33"/>
      <c r="N480" s="33"/>
      <c r="O480" s="33"/>
    </row>
    <row r="481" s="14" customFormat="1" customHeight="1" spans="1:15">
      <c r="A481" s="64"/>
      <c r="B481" s="50"/>
      <c r="C481" s="59" t="s">
        <v>101</v>
      </c>
      <c r="D481" s="38">
        <v>1344.8</v>
      </c>
      <c r="E481" s="50"/>
      <c r="F481" s="41"/>
      <c r="G481" s="51"/>
      <c r="H481" s="50"/>
      <c r="I481" s="50"/>
      <c r="J481" s="50"/>
      <c r="K481" s="50"/>
      <c r="L481" s="51"/>
      <c r="M481" s="50"/>
      <c r="N481" s="50"/>
      <c r="O481" s="50"/>
    </row>
    <row r="482" s="14" customFormat="1" customHeight="1" spans="1:15">
      <c r="A482" s="64"/>
      <c r="B482" s="58" t="s">
        <v>67</v>
      </c>
      <c r="C482" s="59" t="s">
        <v>42</v>
      </c>
      <c r="D482" s="38">
        <v>1451.2</v>
      </c>
      <c r="E482" s="28">
        <f>D482+D483+D484+D485+D486</f>
        <v>4643.6</v>
      </c>
      <c r="F482" s="39">
        <f>4648-4643.6</f>
        <v>4.39999999999964</v>
      </c>
      <c r="G482" s="27" t="s">
        <v>18</v>
      </c>
      <c r="H482" s="28">
        <v>22</v>
      </c>
      <c r="I482" s="28">
        <v>3800</v>
      </c>
      <c r="J482" s="28">
        <f>(E482+F482)*H482+I482</f>
        <v>106056</v>
      </c>
      <c r="K482" s="58" t="s">
        <v>157</v>
      </c>
      <c r="L482" s="72" t="s">
        <v>198</v>
      </c>
      <c r="M482" s="58" t="s">
        <v>209</v>
      </c>
      <c r="N482" s="28">
        <v>15872321066</v>
      </c>
      <c r="O482" s="58" t="s">
        <v>56</v>
      </c>
    </row>
    <row r="483" s="14" customFormat="1" customHeight="1" spans="1:15">
      <c r="A483" s="64"/>
      <c r="B483" s="33"/>
      <c r="C483" s="59" t="s">
        <v>166</v>
      </c>
      <c r="D483" s="38">
        <v>1716.6</v>
      </c>
      <c r="E483" s="33"/>
      <c r="F483" s="40"/>
      <c r="G483" s="32"/>
      <c r="H483" s="33"/>
      <c r="I483" s="33"/>
      <c r="J483" s="33"/>
      <c r="K483" s="33"/>
      <c r="L483" s="32"/>
      <c r="M483" s="33"/>
      <c r="N483" s="33"/>
      <c r="O483" s="33"/>
    </row>
    <row r="484" s="14" customFormat="1" customHeight="1" spans="1:15">
      <c r="A484" s="64"/>
      <c r="B484" s="33"/>
      <c r="C484" s="59" t="s">
        <v>79</v>
      </c>
      <c r="D484" s="38">
        <v>367</v>
      </c>
      <c r="E484" s="33"/>
      <c r="F484" s="40"/>
      <c r="G484" s="32"/>
      <c r="H484" s="33"/>
      <c r="I484" s="33"/>
      <c r="J484" s="33"/>
      <c r="K484" s="33"/>
      <c r="L484" s="32"/>
      <c r="M484" s="33"/>
      <c r="N484" s="33"/>
      <c r="O484" s="33"/>
    </row>
    <row r="485" s="14" customFormat="1" customHeight="1" spans="1:15">
      <c r="A485" s="64"/>
      <c r="B485" s="33"/>
      <c r="C485" s="59" t="s">
        <v>29</v>
      </c>
      <c r="D485" s="38">
        <v>770.8</v>
      </c>
      <c r="E485" s="33"/>
      <c r="F485" s="40"/>
      <c r="G485" s="32"/>
      <c r="H485" s="33"/>
      <c r="I485" s="33"/>
      <c r="J485" s="33"/>
      <c r="K485" s="33"/>
      <c r="L485" s="32"/>
      <c r="M485" s="33"/>
      <c r="N485" s="33"/>
      <c r="O485" s="33"/>
    </row>
    <row r="486" s="14" customFormat="1" customHeight="1" spans="1:15">
      <c r="A486" s="64"/>
      <c r="B486" s="50"/>
      <c r="C486" s="59" t="s">
        <v>32</v>
      </c>
      <c r="D486" s="38">
        <v>338</v>
      </c>
      <c r="E486" s="50"/>
      <c r="F486" s="41"/>
      <c r="G486" s="51"/>
      <c r="H486" s="50"/>
      <c r="I486" s="50"/>
      <c r="J486" s="50"/>
      <c r="K486" s="50"/>
      <c r="L486" s="51"/>
      <c r="M486" s="50"/>
      <c r="N486" s="50"/>
      <c r="O486" s="50"/>
    </row>
    <row r="487" s="14" customFormat="1" customHeight="1" spans="1:15">
      <c r="A487" s="62">
        <v>45006</v>
      </c>
      <c r="B487" s="28" t="s">
        <v>129</v>
      </c>
      <c r="C487" s="28" t="s">
        <v>78</v>
      </c>
      <c r="D487" s="28">
        <v>1337.4</v>
      </c>
      <c r="E487" s="28">
        <f>D487+D488+D489+D490+D491</f>
        <v>5592</v>
      </c>
      <c r="F487" s="39"/>
      <c r="G487" s="28">
        <v>2.2</v>
      </c>
      <c r="H487" s="28">
        <v>24.5</v>
      </c>
      <c r="I487" s="28">
        <v>1800</v>
      </c>
      <c r="J487" s="28">
        <f>E487*H487+I487</f>
        <v>138804</v>
      </c>
      <c r="K487" s="28" t="s">
        <v>35</v>
      </c>
      <c r="L487" s="28">
        <v>18672495988</v>
      </c>
      <c r="M487" s="28" t="s">
        <v>116</v>
      </c>
      <c r="N487" s="28">
        <v>13661660447</v>
      </c>
      <c r="O487" s="28" t="s">
        <v>21</v>
      </c>
    </row>
    <row r="488" s="14" customFormat="1" customHeight="1" spans="1:15">
      <c r="A488" s="64"/>
      <c r="B488" s="33"/>
      <c r="C488" s="28" t="s">
        <v>79</v>
      </c>
      <c r="D488" s="28">
        <v>1373.4</v>
      </c>
      <c r="E488" s="33"/>
      <c r="F488" s="40"/>
      <c r="G488" s="33"/>
      <c r="H488" s="33"/>
      <c r="I488" s="33"/>
      <c r="J488" s="33"/>
      <c r="K488" s="33"/>
      <c r="L488" s="32"/>
      <c r="M488" s="33"/>
      <c r="N488" s="33"/>
      <c r="O488" s="33"/>
    </row>
    <row r="489" s="14" customFormat="1" customHeight="1" spans="1:15">
      <c r="A489" s="64"/>
      <c r="B489" s="33"/>
      <c r="C489" s="28" t="s">
        <v>166</v>
      </c>
      <c r="D489" s="28">
        <v>1405.4</v>
      </c>
      <c r="E489" s="33"/>
      <c r="F489" s="40"/>
      <c r="G489" s="33"/>
      <c r="H489" s="33"/>
      <c r="I489" s="33"/>
      <c r="J489" s="33"/>
      <c r="K489" s="33"/>
      <c r="L489" s="32"/>
      <c r="M489" s="33"/>
      <c r="N489" s="33"/>
      <c r="O489" s="33"/>
    </row>
    <row r="490" s="14" customFormat="1" customHeight="1" spans="1:15">
      <c r="A490" s="64"/>
      <c r="B490" s="33"/>
      <c r="C490" s="28" t="s">
        <v>51</v>
      </c>
      <c r="D490" s="28">
        <v>309.6</v>
      </c>
      <c r="E490" s="33"/>
      <c r="F490" s="40"/>
      <c r="G490" s="33"/>
      <c r="H490" s="33"/>
      <c r="I490" s="33"/>
      <c r="J490" s="33"/>
      <c r="K490" s="33"/>
      <c r="L490" s="32"/>
      <c r="M490" s="33"/>
      <c r="N490" s="33"/>
      <c r="O490" s="33"/>
    </row>
    <row r="491" s="14" customFormat="1" customHeight="1" spans="1:15">
      <c r="A491" s="64"/>
      <c r="B491" s="33"/>
      <c r="C491" s="28" t="s">
        <v>52</v>
      </c>
      <c r="D491" s="28">
        <v>1166.2</v>
      </c>
      <c r="E491" s="33"/>
      <c r="F491" s="40"/>
      <c r="G491" s="33"/>
      <c r="H491" s="33"/>
      <c r="I491" s="33"/>
      <c r="J491" s="33"/>
      <c r="K491" s="33"/>
      <c r="L491" s="32"/>
      <c r="M491" s="33"/>
      <c r="N491" s="33"/>
      <c r="O491" s="33"/>
    </row>
    <row r="492" s="14" customFormat="1" customHeight="1" spans="1:15">
      <c r="A492" s="64"/>
      <c r="B492" s="28" t="s">
        <v>60</v>
      </c>
      <c r="C492" s="28" t="s">
        <v>50</v>
      </c>
      <c r="D492" s="28">
        <v>203.4</v>
      </c>
      <c r="E492" s="25">
        <v>3778</v>
      </c>
      <c r="F492" s="26"/>
      <c r="G492" s="28">
        <v>2.2</v>
      </c>
      <c r="H492" s="28">
        <v>22</v>
      </c>
      <c r="I492" s="28">
        <v>4000</v>
      </c>
      <c r="J492" s="28">
        <f>E492*H492+I492</f>
        <v>87116</v>
      </c>
      <c r="K492" s="25" t="s">
        <v>119</v>
      </c>
      <c r="L492" s="28">
        <v>13872344092</v>
      </c>
      <c r="M492" s="28" t="s">
        <v>187</v>
      </c>
      <c r="N492" s="28">
        <v>15927867335</v>
      </c>
      <c r="O492" s="28" t="s">
        <v>56</v>
      </c>
    </row>
    <row r="493" s="14" customFormat="1" customHeight="1" spans="1:15">
      <c r="A493" s="64"/>
      <c r="B493" s="33"/>
      <c r="C493" s="28" t="s">
        <v>51</v>
      </c>
      <c r="D493" s="28">
        <v>1473.6</v>
      </c>
      <c r="E493" s="30"/>
      <c r="F493" s="31"/>
      <c r="G493" s="32"/>
      <c r="H493" s="33"/>
      <c r="I493" s="33"/>
      <c r="J493" s="33"/>
      <c r="K493" s="30"/>
      <c r="L493" s="33"/>
      <c r="M493" s="33"/>
      <c r="N493" s="33"/>
      <c r="O493" s="33"/>
    </row>
    <row r="494" s="14" customFormat="1" customHeight="1" spans="1:15">
      <c r="A494" s="64"/>
      <c r="B494" s="33"/>
      <c r="C494" s="28" t="s">
        <v>42</v>
      </c>
      <c r="D494" s="28">
        <v>1457.6</v>
      </c>
      <c r="E494" s="30"/>
      <c r="F494" s="31"/>
      <c r="G494" s="32"/>
      <c r="H494" s="33"/>
      <c r="I494" s="33"/>
      <c r="J494" s="33"/>
      <c r="K494" s="30"/>
      <c r="L494" s="33"/>
      <c r="M494" s="33"/>
      <c r="N494" s="33"/>
      <c r="O494" s="33"/>
    </row>
    <row r="495" s="14" customFormat="1" customHeight="1" spans="1:15">
      <c r="A495" s="64"/>
      <c r="B495" s="33"/>
      <c r="C495" s="28" t="s">
        <v>52</v>
      </c>
      <c r="D495" s="28">
        <v>644</v>
      </c>
      <c r="E495" s="30"/>
      <c r="F495" s="31"/>
      <c r="G495" s="32"/>
      <c r="H495" s="50"/>
      <c r="I495" s="50"/>
      <c r="J495" s="50"/>
      <c r="K495" s="30"/>
      <c r="L495" s="33"/>
      <c r="M495" s="33"/>
      <c r="N495" s="33"/>
      <c r="O495" s="33"/>
    </row>
    <row r="496" s="14" customFormat="1" customHeight="1" spans="1:15">
      <c r="A496" s="64"/>
      <c r="B496" s="23" t="s">
        <v>70</v>
      </c>
      <c r="C496" s="28" t="s">
        <v>93</v>
      </c>
      <c r="D496" s="28">
        <v>721.2</v>
      </c>
      <c r="E496" s="25">
        <f>D496+D497+D498+D499+D500+D501+D502+D503</f>
        <v>3808.4</v>
      </c>
      <c r="F496" s="26">
        <f>3808.4-3820</f>
        <v>-11.5999999999999</v>
      </c>
      <c r="G496" s="28">
        <v>2.2</v>
      </c>
      <c r="H496" s="28">
        <v>22</v>
      </c>
      <c r="I496" s="28">
        <v>3800</v>
      </c>
      <c r="J496" s="68">
        <f>(E496-F496)*H496+I496</f>
        <v>87840</v>
      </c>
      <c r="K496" s="25" t="s">
        <v>157</v>
      </c>
      <c r="L496" s="28">
        <v>13886608411</v>
      </c>
      <c r="M496" s="28" t="s">
        <v>210</v>
      </c>
      <c r="N496" s="28">
        <v>15872532386</v>
      </c>
      <c r="O496" s="28" t="s">
        <v>56</v>
      </c>
    </row>
    <row r="497" s="14" customFormat="1" customHeight="1" spans="1:15">
      <c r="A497" s="64"/>
      <c r="B497" s="29"/>
      <c r="C497" s="28" t="s">
        <v>72</v>
      </c>
      <c r="D497" s="28">
        <v>696</v>
      </c>
      <c r="E497" s="30"/>
      <c r="F497" s="31"/>
      <c r="G497" s="32"/>
      <c r="H497" s="33"/>
      <c r="I497" s="33"/>
      <c r="J497" s="69"/>
      <c r="K497" s="30"/>
      <c r="L497" s="33"/>
      <c r="M497" s="33"/>
      <c r="N497" s="33"/>
      <c r="O497" s="33"/>
    </row>
    <row r="498" s="14" customFormat="1" customHeight="1" spans="1:15">
      <c r="A498" s="64"/>
      <c r="B498" s="29"/>
      <c r="C498" s="28" t="s">
        <v>71</v>
      </c>
      <c r="D498" s="28">
        <v>592.1</v>
      </c>
      <c r="E498" s="30"/>
      <c r="F498" s="31"/>
      <c r="G498" s="32"/>
      <c r="H498" s="33"/>
      <c r="I498" s="33"/>
      <c r="J498" s="69"/>
      <c r="K498" s="30"/>
      <c r="L498" s="33"/>
      <c r="M498" s="33"/>
      <c r="N498" s="33"/>
      <c r="O498" s="33"/>
    </row>
    <row r="499" s="14" customFormat="1" customHeight="1" spans="1:15">
      <c r="A499" s="64"/>
      <c r="B499" s="29"/>
      <c r="C499" s="28" t="s">
        <v>42</v>
      </c>
      <c r="D499" s="28">
        <v>291.2</v>
      </c>
      <c r="E499" s="30"/>
      <c r="F499" s="31"/>
      <c r="G499" s="32"/>
      <c r="H499" s="33"/>
      <c r="I499" s="33"/>
      <c r="J499" s="69"/>
      <c r="K499" s="30"/>
      <c r="L499" s="33"/>
      <c r="M499" s="33"/>
      <c r="N499" s="33"/>
      <c r="O499" s="33"/>
    </row>
    <row r="500" s="14" customFormat="1" customHeight="1" spans="1:15">
      <c r="A500" s="64"/>
      <c r="B500" s="29"/>
      <c r="C500" s="28" t="s">
        <v>32</v>
      </c>
      <c r="D500" s="28">
        <v>289</v>
      </c>
      <c r="E500" s="30"/>
      <c r="F500" s="31"/>
      <c r="G500" s="32"/>
      <c r="H500" s="33"/>
      <c r="I500" s="33"/>
      <c r="J500" s="69"/>
      <c r="K500" s="30"/>
      <c r="L500" s="33"/>
      <c r="M500" s="33"/>
      <c r="N500" s="33"/>
      <c r="O500" s="33"/>
    </row>
    <row r="501" s="14" customFormat="1" customHeight="1" spans="1:15">
      <c r="A501" s="64"/>
      <c r="B501" s="29"/>
      <c r="C501" s="28" t="s">
        <v>31</v>
      </c>
      <c r="D501" s="28">
        <v>363.4</v>
      </c>
      <c r="E501" s="30"/>
      <c r="F501" s="31"/>
      <c r="G501" s="32"/>
      <c r="H501" s="33"/>
      <c r="I501" s="33"/>
      <c r="J501" s="69"/>
      <c r="K501" s="30"/>
      <c r="L501" s="33"/>
      <c r="M501" s="33"/>
      <c r="N501" s="33"/>
      <c r="O501" s="33"/>
    </row>
    <row r="502" s="14" customFormat="1" customHeight="1" spans="1:15">
      <c r="A502" s="64"/>
      <c r="B502" s="29"/>
      <c r="C502" s="28" t="s">
        <v>30</v>
      </c>
      <c r="D502" s="28">
        <v>340.6</v>
      </c>
      <c r="E502" s="30"/>
      <c r="F502" s="31"/>
      <c r="G502" s="32"/>
      <c r="H502" s="33"/>
      <c r="I502" s="33"/>
      <c r="J502" s="69"/>
      <c r="K502" s="30"/>
      <c r="L502" s="33"/>
      <c r="M502" s="33"/>
      <c r="N502" s="33"/>
      <c r="O502" s="33"/>
    </row>
    <row r="503" s="14" customFormat="1" customHeight="1" spans="1:15">
      <c r="A503" s="64"/>
      <c r="B503" s="29"/>
      <c r="C503" s="28" t="s">
        <v>53</v>
      </c>
      <c r="D503" s="28">
        <v>514.9</v>
      </c>
      <c r="E503" s="71"/>
      <c r="F503" s="67"/>
      <c r="G503" s="32"/>
      <c r="H503" s="50"/>
      <c r="I503" s="50"/>
      <c r="J503" s="70"/>
      <c r="K503" s="30"/>
      <c r="L503" s="33"/>
      <c r="M503" s="33"/>
      <c r="N503" s="33"/>
      <c r="O503" s="33"/>
    </row>
    <row r="504" s="14" customFormat="1" customHeight="1" spans="1:15">
      <c r="A504" s="64"/>
      <c r="B504" s="28" t="s">
        <v>57</v>
      </c>
      <c r="C504" s="28" t="s">
        <v>29</v>
      </c>
      <c r="D504" s="28">
        <v>452.4</v>
      </c>
      <c r="E504" s="28">
        <f>D504+D505+D506</f>
        <v>2995.4</v>
      </c>
      <c r="F504" s="39"/>
      <c r="G504" s="28">
        <v>2.2</v>
      </c>
      <c r="H504" s="28">
        <v>24.5</v>
      </c>
      <c r="I504" s="28">
        <v>1800</v>
      </c>
      <c r="J504" s="28">
        <f>E504*H504+I504</f>
        <v>75187.3</v>
      </c>
      <c r="K504" s="28" t="s">
        <v>27</v>
      </c>
      <c r="L504" s="28">
        <v>15072756798</v>
      </c>
      <c r="M504" s="28" t="s">
        <v>211</v>
      </c>
      <c r="N504" s="28">
        <v>17632804515</v>
      </c>
      <c r="O504" s="28" t="s">
        <v>21</v>
      </c>
    </row>
    <row r="505" s="14" customFormat="1" customHeight="1" spans="1:15">
      <c r="A505" s="64"/>
      <c r="B505" s="33"/>
      <c r="C505" s="28" t="s">
        <v>26</v>
      </c>
      <c r="D505" s="28">
        <v>1162</v>
      </c>
      <c r="E505" s="33"/>
      <c r="F505" s="40"/>
      <c r="G505" s="32"/>
      <c r="H505" s="33"/>
      <c r="I505" s="33"/>
      <c r="J505" s="33"/>
      <c r="K505" s="33"/>
      <c r="L505" s="32"/>
      <c r="M505" s="33"/>
      <c r="N505" s="33"/>
      <c r="O505" s="33"/>
    </row>
    <row r="506" s="14" customFormat="1" customHeight="1" spans="1:15">
      <c r="A506" s="64"/>
      <c r="B506" s="33"/>
      <c r="C506" s="28" t="s">
        <v>66</v>
      </c>
      <c r="D506" s="28">
        <v>1381</v>
      </c>
      <c r="E506" s="33"/>
      <c r="F506" s="40"/>
      <c r="G506" s="32"/>
      <c r="H506" s="33"/>
      <c r="I506" s="33"/>
      <c r="J506" s="33"/>
      <c r="K506" s="33"/>
      <c r="L506" s="32"/>
      <c r="M506" s="33"/>
      <c r="N506" s="33"/>
      <c r="O506" s="33"/>
    </row>
    <row r="507" s="14" customFormat="1" customHeight="1" spans="1:15">
      <c r="A507" s="64"/>
      <c r="B507" s="28" t="s">
        <v>43</v>
      </c>
      <c r="C507" s="28" t="s">
        <v>42</v>
      </c>
      <c r="D507" s="28">
        <v>819.8</v>
      </c>
      <c r="E507" s="28">
        <f>D507+D508+D509+D510+D511</f>
        <v>4151</v>
      </c>
      <c r="F507" s="39"/>
      <c r="G507" s="28">
        <v>2.2</v>
      </c>
      <c r="H507" s="28">
        <v>21</v>
      </c>
      <c r="I507" s="28">
        <v>4000</v>
      </c>
      <c r="J507" s="28">
        <f>E507*H507+I507</f>
        <v>91171</v>
      </c>
      <c r="K507" s="28" t="s">
        <v>182</v>
      </c>
      <c r="L507" s="28">
        <v>18064298009</v>
      </c>
      <c r="M507" s="28" t="s">
        <v>183</v>
      </c>
      <c r="N507" s="28">
        <v>18002837453</v>
      </c>
      <c r="O507" s="28" t="s">
        <v>56</v>
      </c>
    </row>
    <row r="508" s="14" customFormat="1" customHeight="1" spans="1:15">
      <c r="A508" s="64"/>
      <c r="B508" s="33"/>
      <c r="C508" s="28" t="s">
        <v>32</v>
      </c>
      <c r="D508" s="28">
        <v>873.2</v>
      </c>
      <c r="E508" s="33"/>
      <c r="F508" s="40"/>
      <c r="G508" s="32"/>
      <c r="H508" s="33"/>
      <c r="I508" s="33"/>
      <c r="J508" s="33"/>
      <c r="K508" s="33"/>
      <c r="L508" s="32"/>
      <c r="M508" s="33"/>
      <c r="N508" s="33"/>
      <c r="O508" s="33"/>
    </row>
    <row r="509" s="14" customFormat="1" customHeight="1" spans="1:15">
      <c r="A509" s="64"/>
      <c r="B509" s="33"/>
      <c r="C509" s="38" t="s">
        <v>31</v>
      </c>
      <c r="D509" s="38">
        <v>937.4</v>
      </c>
      <c r="E509" s="33"/>
      <c r="F509" s="40"/>
      <c r="G509" s="32"/>
      <c r="H509" s="33"/>
      <c r="I509" s="33"/>
      <c r="J509" s="33"/>
      <c r="K509" s="33"/>
      <c r="L509" s="32"/>
      <c r="M509" s="33"/>
      <c r="N509" s="33"/>
      <c r="O509" s="33"/>
    </row>
    <row r="510" s="14" customFormat="1" customHeight="1" spans="1:15">
      <c r="A510" s="64"/>
      <c r="B510" s="33"/>
      <c r="C510" s="38" t="s">
        <v>30</v>
      </c>
      <c r="D510" s="38">
        <v>852.2</v>
      </c>
      <c r="E510" s="33"/>
      <c r="F510" s="40"/>
      <c r="G510" s="32"/>
      <c r="H510" s="33"/>
      <c r="I510" s="33"/>
      <c r="J510" s="33"/>
      <c r="K510" s="33"/>
      <c r="L510" s="32"/>
      <c r="M510" s="33"/>
      <c r="N510" s="33"/>
      <c r="O510" s="33"/>
    </row>
    <row r="511" s="14" customFormat="1" customHeight="1" spans="1:15">
      <c r="A511" s="64"/>
      <c r="B511" s="50"/>
      <c r="C511" s="38" t="s">
        <v>29</v>
      </c>
      <c r="D511" s="38">
        <v>668.4</v>
      </c>
      <c r="E511" s="50"/>
      <c r="F511" s="41"/>
      <c r="G511" s="51"/>
      <c r="H511" s="50"/>
      <c r="I511" s="50"/>
      <c r="J511" s="50"/>
      <c r="K511" s="50"/>
      <c r="L511" s="51"/>
      <c r="M511" s="50"/>
      <c r="N511" s="50"/>
      <c r="O511" s="50"/>
    </row>
    <row r="512" s="14" customFormat="1" customHeight="1" spans="1:15">
      <c r="A512" s="64"/>
      <c r="B512" s="28" t="s">
        <v>86</v>
      </c>
      <c r="C512" s="38" t="s">
        <v>77</v>
      </c>
      <c r="D512" s="38">
        <v>1082</v>
      </c>
      <c r="E512" s="28">
        <f>D512+D513+D514+D515</f>
        <v>3022</v>
      </c>
      <c r="F512" s="39"/>
      <c r="G512" s="28">
        <v>2.2</v>
      </c>
      <c r="H512" s="28">
        <v>24.5</v>
      </c>
      <c r="I512" s="28">
        <v>1800</v>
      </c>
      <c r="J512" s="28">
        <f>E512*H512+I512</f>
        <v>75839</v>
      </c>
      <c r="K512" s="28" t="s">
        <v>27</v>
      </c>
      <c r="L512" s="28">
        <v>15072756798</v>
      </c>
      <c r="M512" s="28" t="s">
        <v>212</v>
      </c>
      <c r="N512" s="28">
        <v>13656220326</v>
      </c>
      <c r="O512" s="28" t="s">
        <v>21</v>
      </c>
    </row>
    <row r="513" s="14" customFormat="1" customHeight="1" spans="1:15">
      <c r="A513" s="64"/>
      <c r="B513" s="33"/>
      <c r="C513" s="38" t="s">
        <v>76</v>
      </c>
      <c r="D513" s="38">
        <v>863.2</v>
      </c>
      <c r="E513" s="33"/>
      <c r="F513" s="40"/>
      <c r="G513" s="32"/>
      <c r="H513" s="33"/>
      <c r="I513" s="33"/>
      <c r="J513" s="33"/>
      <c r="K513" s="33"/>
      <c r="L513" s="32"/>
      <c r="M513" s="33"/>
      <c r="N513" s="33"/>
      <c r="O513" s="33"/>
    </row>
    <row r="514" s="14" customFormat="1" customHeight="1" spans="1:15">
      <c r="A514" s="64"/>
      <c r="B514" s="33"/>
      <c r="C514" s="38" t="s">
        <v>88</v>
      </c>
      <c r="D514" s="38">
        <v>515.8</v>
      </c>
      <c r="E514" s="33"/>
      <c r="F514" s="40"/>
      <c r="G514" s="32"/>
      <c r="H514" s="33"/>
      <c r="I514" s="33"/>
      <c r="J514" s="33"/>
      <c r="K514" s="33"/>
      <c r="L514" s="32"/>
      <c r="M514" s="33"/>
      <c r="N514" s="33"/>
      <c r="O514" s="33"/>
    </row>
    <row r="515" s="14" customFormat="1" customHeight="1" spans="1:15">
      <c r="A515" s="64"/>
      <c r="B515" s="50"/>
      <c r="C515" s="38" t="s">
        <v>97</v>
      </c>
      <c r="D515" s="38">
        <v>561</v>
      </c>
      <c r="E515" s="50"/>
      <c r="F515" s="41"/>
      <c r="G515" s="51"/>
      <c r="H515" s="50"/>
      <c r="I515" s="50"/>
      <c r="J515" s="50"/>
      <c r="K515" s="50"/>
      <c r="L515" s="51"/>
      <c r="M515" s="50"/>
      <c r="N515" s="50"/>
      <c r="O515" s="50"/>
    </row>
    <row r="516" s="14" customFormat="1" customHeight="1" spans="1:15">
      <c r="A516" s="64"/>
      <c r="B516" s="28" t="s">
        <v>57</v>
      </c>
      <c r="C516" s="38" t="s">
        <v>65</v>
      </c>
      <c r="D516" s="38">
        <v>1443</v>
      </c>
      <c r="E516" s="28">
        <f>D516+D517</f>
        <v>2753</v>
      </c>
      <c r="F516" s="39"/>
      <c r="G516" s="27" t="s">
        <v>18</v>
      </c>
      <c r="H516" s="28">
        <v>24.5</v>
      </c>
      <c r="I516" s="28">
        <v>1800</v>
      </c>
      <c r="J516" s="28">
        <f>E516*H516+I516</f>
        <v>69248.5</v>
      </c>
      <c r="K516" s="28" t="s">
        <v>35</v>
      </c>
      <c r="L516" s="27" t="s">
        <v>207</v>
      </c>
      <c r="M516" s="28" t="s">
        <v>213</v>
      </c>
      <c r="N516" s="28">
        <v>15851695771</v>
      </c>
      <c r="O516" s="28" t="s">
        <v>21</v>
      </c>
    </row>
    <row r="517" s="14" customFormat="1" customHeight="1" spans="1:15">
      <c r="A517" s="64"/>
      <c r="B517" s="33"/>
      <c r="C517" s="38" t="s">
        <v>66</v>
      </c>
      <c r="D517" s="38">
        <v>1310</v>
      </c>
      <c r="E517" s="33"/>
      <c r="F517" s="40"/>
      <c r="G517" s="32"/>
      <c r="H517" s="33"/>
      <c r="I517" s="33"/>
      <c r="J517" s="33"/>
      <c r="K517" s="33"/>
      <c r="L517" s="32"/>
      <c r="M517" s="33"/>
      <c r="N517" s="33"/>
      <c r="O517" s="33"/>
    </row>
    <row r="518" s="14" customFormat="1" customHeight="1" spans="1:15">
      <c r="A518" s="64"/>
      <c r="B518" s="28" t="s">
        <v>16</v>
      </c>
      <c r="C518" s="38" t="s">
        <v>61</v>
      </c>
      <c r="D518" s="38">
        <v>126.6</v>
      </c>
      <c r="E518" s="28">
        <f>D518+D519+D520+D521+D522</f>
        <v>3486</v>
      </c>
      <c r="F518" s="39"/>
      <c r="G518" s="27" t="s">
        <v>18</v>
      </c>
      <c r="H518" s="28">
        <v>24.5</v>
      </c>
      <c r="I518" s="28">
        <v>1800</v>
      </c>
      <c r="J518" s="28">
        <f>E518*H518+I518</f>
        <v>87207</v>
      </c>
      <c r="K518" s="28" t="s">
        <v>35</v>
      </c>
      <c r="L518" s="27" t="s">
        <v>207</v>
      </c>
      <c r="M518" s="28" t="s">
        <v>113</v>
      </c>
      <c r="N518" s="28">
        <v>15870879818</v>
      </c>
      <c r="O518" s="28" t="s">
        <v>21</v>
      </c>
    </row>
    <row r="519" s="14" customFormat="1" customHeight="1" spans="1:15">
      <c r="A519" s="64"/>
      <c r="B519" s="33"/>
      <c r="C519" s="38" t="s">
        <v>42</v>
      </c>
      <c r="D519" s="38">
        <v>1168.8</v>
      </c>
      <c r="E519" s="33"/>
      <c r="F519" s="40"/>
      <c r="G519" s="32"/>
      <c r="H519" s="33"/>
      <c r="I519" s="33"/>
      <c r="J519" s="33"/>
      <c r="K519" s="33"/>
      <c r="L519" s="32"/>
      <c r="M519" s="33"/>
      <c r="N519" s="33"/>
      <c r="O519" s="33"/>
    </row>
    <row r="520" s="14" customFormat="1" customHeight="1" spans="1:15">
      <c r="A520" s="64"/>
      <c r="B520" s="33"/>
      <c r="C520" s="38" t="s">
        <v>214</v>
      </c>
      <c r="D520" s="38">
        <v>204.4</v>
      </c>
      <c r="E520" s="33"/>
      <c r="F520" s="40"/>
      <c r="G520" s="32"/>
      <c r="H520" s="33"/>
      <c r="I520" s="33"/>
      <c r="J520" s="33"/>
      <c r="K520" s="33"/>
      <c r="L520" s="32"/>
      <c r="M520" s="33"/>
      <c r="N520" s="33"/>
      <c r="O520" s="33"/>
    </row>
    <row r="521" s="14" customFormat="1" customHeight="1" spans="1:15">
      <c r="A521" s="64"/>
      <c r="B521" s="33"/>
      <c r="C521" s="38" t="s">
        <v>93</v>
      </c>
      <c r="D521" s="38">
        <v>757.8</v>
      </c>
      <c r="E521" s="33"/>
      <c r="F521" s="40"/>
      <c r="G521" s="32"/>
      <c r="H521" s="33"/>
      <c r="I521" s="33"/>
      <c r="J521" s="33"/>
      <c r="K521" s="33"/>
      <c r="L521" s="32"/>
      <c r="M521" s="33"/>
      <c r="N521" s="33"/>
      <c r="O521" s="33"/>
    </row>
    <row r="522" s="14" customFormat="1" customHeight="1" spans="1:15">
      <c r="A522" s="64"/>
      <c r="B522" s="50"/>
      <c r="C522" s="38" t="s">
        <v>50</v>
      </c>
      <c r="D522" s="38">
        <v>1228.4</v>
      </c>
      <c r="E522" s="50"/>
      <c r="F522" s="41"/>
      <c r="G522" s="51"/>
      <c r="H522" s="50"/>
      <c r="I522" s="50"/>
      <c r="J522" s="50"/>
      <c r="K522" s="50"/>
      <c r="L522" s="51"/>
      <c r="M522" s="50"/>
      <c r="N522" s="50"/>
      <c r="O522" s="50"/>
    </row>
    <row r="523" s="14" customFormat="1" customHeight="1" spans="1:15">
      <c r="A523" s="64"/>
      <c r="B523" s="38" t="s">
        <v>73</v>
      </c>
      <c r="C523" s="38" t="s">
        <v>97</v>
      </c>
      <c r="D523" s="38">
        <v>331.8</v>
      </c>
      <c r="E523" s="38">
        <f>D523+D524+D525+D526+D527+D528+D529+D530+D531</f>
        <v>5182</v>
      </c>
      <c r="F523" s="36"/>
      <c r="G523" s="37" t="s">
        <v>18</v>
      </c>
      <c r="H523" s="38">
        <v>24.5</v>
      </c>
      <c r="I523" s="38">
        <v>1800</v>
      </c>
      <c r="J523" s="38">
        <f>E523*H523+I523</f>
        <v>128759</v>
      </c>
      <c r="K523" s="38" t="s">
        <v>180</v>
      </c>
      <c r="L523" s="37" t="s">
        <v>215</v>
      </c>
      <c r="M523" s="38" t="s">
        <v>91</v>
      </c>
      <c r="N523" s="28">
        <v>13961993215</v>
      </c>
      <c r="O523" s="38" t="s">
        <v>21</v>
      </c>
    </row>
    <row r="524" s="14" customFormat="1" customHeight="1" spans="1:15">
      <c r="A524" s="64"/>
      <c r="B524" s="38"/>
      <c r="C524" s="38" t="s">
        <v>71</v>
      </c>
      <c r="D524" s="38">
        <v>786.8</v>
      </c>
      <c r="E524" s="38"/>
      <c r="F524" s="36"/>
      <c r="G524" s="37"/>
      <c r="H524" s="38"/>
      <c r="I524" s="38"/>
      <c r="J524" s="38"/>
      <c r="K524" s="38"/>
      <c r="L524" s="37"/>
      <c r="M524" s="38"/>
      <c r="N524" s="33"/>
      <c r="O524" s="38"/>
    </row>
    <row r="525" s="14" customFormat="1" customHeight="1" spans="1:15">
      <c r="A525" s="64"/>
      <c r="B525" s="38"/>
      <c r="C525" s="38" t="s">
        <v>72</v>
      </c>
      <c r="D525" s="38">
        <v>657.4</v>
      </c>
      <c r="E525" s="38"/>
      <c r="F525" s="36"/>
      <c r="G525" s="37"/>
      <c r="H525" s="38"/>
      <c r="I525" s="38"/>
      <c r="J525" s="38"/>
      <c r="K525" s="38"/>
      <c r="L525" s="37"/>
      <c r="M525" s="38"/>
      <c r="N525" s="33"/>
      <c r="O525" s="38"/>
    </row>
    <row r="526" s="14" customFormat="1" customHeight="1" spans="1:15">
      <c r="A526" s="64"/>
      <c r="B526" s="38"/>
      <c r="C526" s="38" t="s">
        <v>93</v>
      </c>
      <c r="D526" s="38">
        <v>665.4</v>
      </c>
      <c r="E526" s="38"/>
      <c r="F526" s="36"/>
      <c r="G526" s="37"/>
      <c r="H526" s="38"/>
      <c r="I526" s="38"/>
      <c r="J526" s="38"/>
      <c r="K526" s="38"/>
      <c r="L526" s="37"/>
      <c r="M526" s="38"/>
      <c r="N526" s="33"/>
      <c r="O526" s="38"/>
    </row>
    <row r="527" s="14" customFormat="1" customHeight="1" spans="1:15">
      <c r="A527" s="64"/>
      <c r="B527" s="38"/>
      <c r="C527" s="38" t="s">
        <v>92</v>
      </c>
      <c r="D527" s="38">
        <v>650.6</v>
      </c>
      <c r="E527" s="38"/>
      <c r="F527" s="36"/>
      <c r="G527" s="37"/>
      <c r="H527" s="38"/>
      <c r="I527" s="38"/>
      <c r="J527" s="38"/>
      <c r="K527" s="38"/>
      <c r="L527" s="37"/>
      <c r="M527" s="38"/>
      <c r="N527" s="33"/>
      <c r="O527" s="38"/>
    </row>
    <row r="528" s="14" customFormat="1" customHeight="1" spans="1:15">
      <c r="A528" s="64"/>
      <c r="B528" s="38"/>
      <c r="C528" s="38" t="s">
        <v>90</v>
      </c>
      <c r="D528" s="38">
        <v>710.4</v>
      </c>
      <c r="E528" s="38"/>
      <c r="F528" s="36"/>
      <c r="G528" s="37"/>
      <c r="H528" s="38"/>
      <c r="I528" s="38"/>
      <c r="J528" s="38"/>
      <c r="K528" s="38"/>
      <c r="L528" s="37"/>
      <c r="M528" s="38"/>
      <c r="N528" s="33"/>
      <c r="O528" s="38"/>
    </row>
    <row r="529" s="14" customFormat="1" customHeight="1" spans="1:15">
      <c r="A529" s="64"/>
      <c r="B529" s="38"/>
      <c r="C529" s="38" t="s">
        <v>99</v>
      </c>
      <c r="D529" s="38">
        <v>679.6</v>
      </c>
      <c r="E529" s="38"/>
      <c r="F529" s="36"/>
      <c r="G529" s="37"/>
      <c r="H529" s="38"/>
      <c r="I529" s="38"/>
      <c r="J529" s="38"/>
      <c r="K529" s="38"/>
      <c r="L529" s="37"/>
      <c r="M529" s="38"/>
      <c r="N529" s="33"/>
      <c r="O529" s="38"/>
    </row>
    <row r="530" s="14" customFormat="1" customHeight="1" spans="1:15">
      <c r="A530" s="64"/>
      <c r="B530" s="38"/>
      <c r="C530" s="38" t="s">
        <v>53</v>
      </c>
      <c r="D530" s="38">
        <v>610.2</v>
      </c>
      <c r="E530" s="38"/>
      <c r="F530" s="36"/>
      <c r="G530" s="37"/>
      <c r="H530" s="38"/>
      <c r="I530" s="38"/>
      <c r="J530" s="38"/>
      <c r="K530" s="38"/>
      <c r="L530" s="37"/>
      <c r="M530" s="38"/>
      <c r="N530" s="33"/>
      <c r="O530" s="38"/>
    </row>
    <row r="531" s="14" customFormat="1" customHeight="1" spans="1:15">
      <c r="A531" s="64"/>
      <c r="B531" s="38"/>
      <c r="C531" s="38" t="s">
        <v>59</v>
      </c>
      <c r="D531" s="38">
        <v>89.8</v>
      </c>
      <c r="E531" s="38"/>
      <c r="F531" s="36"/>
      <c r="G531" s="37"/>
      <c r="H531" s="38"/>
      <c r="I531" s="38"/>
      <c r="J531" s="38"/>
      <c r="K531" s="38"/>
      <c r="L531" s="37"/>
      <c r="M531" s="38"/>
      <c r="N531" s="50"/>
      <c r="O531" s="38"/>
    </row>
    <row r="532" s="14" customFormat="1" customHeight="1" spans="1:15">
      <c r="A532" s="64"/>
      <c r="B532" s="28" t="s">
        <v>83</v>
      </c>
      <c r="C532" s="38" t="s">
        <v>84</v>
      </c>
      <c r="D532" s="38">
        <v>1068.6</v>
      </c>
      <c r="E532" s="28">
        <f>D532+D533+D534+D535+D536+D537+D538</f>
        <v>4312</v>
      </c>
      <c r="F532" s="39"/>
      <c r="G532" s="27" t="s">
        <v>62</v>
      </c>
      <c r="H532" s="28">
        <v>24.5</v>
      </c>
      <c r="I532" s="28">
        <v>1800</v>
      </c>
      <c r="J532" s="28">
        <f>E532*H532+I532</f>
        <v>107444</v>
      </c>
      <c r="K532" s="28" t="s">
        <v>74</v>
      </c>
      <c r="L532" s="27" t="s">
        <v>216</v>
      </c>
      <c r="M532" s="28" t="s">
        <v>107</v>
      </c>
      <c r="N532" s="28">
        <v>18015117637</v>
      </c>
      <c r="O532" s="28" t="s">
        <v>21</v>
      </c>
    </row>
    <row r="533" s="14" customFormat="1" customHeight="1" spans="1:15">
      <c r="A533" s="64"/>
      <c r="B533" s="33"/>
      <c r="C533" s="38" t="s">
        <v>85</v>
      </c>
      <c r="D533" s="38">
        <v>338.8</v>
      </c>
      <c r="E533" s="33"/>
      <c r="F533" s="40"/>
      <c r="G533" s="32"/>
      <c r="H533" s="33"/>
      <c r="I533" s="33"/>
      <c r="J533" s="33"/>
      <c r="K533" s="33"/>
      <c r="L533" s="32"/>
      <c r="M533" s="33"/>
      <c r="N533" s="33"/>
      <c r="O533" s="33"/>
    </row>
    <row r="534" s="14" customFormat="1" customHeight="1" spans="1:15">
      <c r="A534" s="64"/>
      <c r="B534" s="33"/>
      <c r="C534" s="38" t="s">
        <v>82</v>
      </c>
      <c r="D534" s="38">
        <v>305.2</v>
      </c>
      <c r="E534" s="33"/>
      <c r="F534" s="40"/>
      <c r="G534" s="32"/>
      <c r="H534" s="33"/>
      <c r="I534" s="33"/>
      <c r="J534" s="33"/>
      <c r="K534" s="33"/>
      <c r="L534" s="32"/>
      <c r="M534" s="33"/>
      <c r="N534" s="33"/>
      <c r="O534" s="33"/>
    </row>
    <row r="535" s="14" customFormat="1" customHeight="1" spans="1:15">
      <c r="A535" s="64"/>
      <c r="B535" s="33"/>
      <c r="C535" s="38" t="s">
        <v>81</v>
      </c>
      <c r="D535" s="38">
        <v>186</v>
      </c>
      <c r="E535" s="33"/>
      <c r="F535" s="40"/>
      <c r="G535" s="32"/>
      <c r="H535" s="33"/>
      <c r="I535" s="33"/>
      <c r="J535" s="33"/>
      <c r="K535" s="33"/>
      <c r="L535" s="32"/>
      <c r="M535" s="33"/>
      <c r="N535" s="33"/>
      <c r="O535" s="33"/>
    </row>
    <row r="536" s="14" customFormat="1" customHeight="1" spans="1:15">
      <c r="A536" s="64"/>
      <c r="B536" s="33"/>
      <c r="C536" s="38" t="s">
        <v>34</v>
      </c>
      <c r="D536" s="38">
        <v>1484</v>
      </c>
      <c r="E536" s="33"/>
      <c r="F536" s="40"/>
      <c r="G536" s="32"/>
      <c r="H536" s="33"/>
      <c r="I536" s="33"/>
      <c r="J536" s="33"/>
      <c r="K536" s="33"/>
      <c r="L536" s="32"/>
      <c r="M536" s="33"/>
      <c r="N536" s="33"/>
      <c r="O536" s="33"/>
    </row>
    <row r="537" s="14" customFormat="1" customHeight="1" spans="1:15">
      <c r="A537" s="64"/>
      <c r="B537" s="33"/>
      <c r="C537" s="38" t="s">
        <v>37</v>
      </c>
      <c r="D537" s="38">
        <v>732.8</v>
      </c>
      <c r="E537" s="33"/>
      <c r="F537" s="40"/>
      <c r="G537" s="32"/>
      <c r="H537" s="33"/>
      <c r="I537" s="33"/>
      <c r="J537" s="33"/>
      <c r="K537" s="33"/>
      <c r="L537" s="32"/>
      <c r="M537" s="33"/>
      <c r="N537" s="33"/>
      <c r="O537" s="33"/>
    </row>
    <row r="538" s="14" customFormat="1" customHeight="1" spans="1:15">
      <c r="A538" s="64"/>
      <c r="B538" s="50"/>
      <c r="C538" s="38" t="s">
        <v>46</v>
      </c>
      <c r="D538" s="38">
        <v>196.6</v>
      </c>
      <c r="E538" s="50"/>
      <c r="F538" s="41"/>
      <c r="G538" s="51"/>
      <c r="H538" s="50"/>
      <c r="I538" s="50"/>
      <c r="J538" s="50"/>
      <c r="K538" s="50"/>
      <c r="L538" s="51"/>
      <c r="M538" s="50"/>
      <c r="N538" s="50"/>
      <c r="O538" s="50"/>
    </row>
    <row r="539" s="14" customFormat="1" customHeight="1" spans="1:15">
      <c r="A539" s="64"/>
      <c r="B539" s="28" t="s">
        <v>86</v>
      </c>
      <c r="C539" s="38" t="s">
        <v>54</v>
      </c>
      <c r="D539" s="38">
        <v>615</v>
      </c>
      <c r="E539" s="28">
        <f>D539+D540+D541+D542+D543</f>
        <v>2907.8</v>
      </c>
      <c r="F539" s="39">
        <f>2907.8-1447.8</f>
        <v>1460</v>
      </c>
      <c r="G539" s="27" t="s">
        <v>18</v>
      </c>
      <c r="H539" s="28">
        <v>24.5</v>
      </c>
      <c r="I539" s="28">
        <v>1800</v>
      </c>
      <c r="J539" s="28">
        <f>F539*H539+I539</f>
        <v>37570</v>
      </c>
      <c r="K539" s="28" t="s">
        <v>35</v>
      </c>
      <c r="L539" s="27" t="s">
        <v>207</v>
      </c>
      <c r="M539" s="28" t="s">
        <v>36</v>
      </c>
      <c r="N539" s="28">
        <v>13222559195</v>
      </c>
      <c r="O539" s="28" t="s">
        <v>21</v>
      </c>
    </row>
    <row r="540" s="14" customFormat="1" customHeight="1" spans="1:15">
      <c r="A540" s="64"/>
      <c r="B540" s="33"/>
      <c r="C540" s="38" t="s">
        <v>59</v>
      </c>
      <c r="D540" s="38">
        <v>557</v>
      </c>
      <c r="E540" s="33"/>
      <c r="F540" s="40"/>
      <c r="G540" s="32"/>
      <c r="H540" s="33"/>
      <c r="I540" s="33"/>
      <c r="J540" s="33"/>
      <c r="K540" s="33"/>
      <c r="L540" s="32"/>
      <c r="M540" s="33"/>
      <c r="N540" s="33"/>
      <c r="O540" s="33"/>
    </row>
    <row r="541" s="14" customFormat="1" customHeight="1" spans="1:15">
      <c r="A541" s="64"/>
      <c r="B541" s="33"/>
      <c r="C541" s="38" t="s">
        <v>53</v>
      </c>
      <c r="D541" s="38">
        <v>522.2</v>
      </c>
      <c r="E541" s="33"/>
      <c r="F541" s="40"/>
      <c r="G541" s="32"/>
      <c r="H541" s="33"/>
      <c r="I541" s="33"/>
      <c r="J541" s="33"/>
      <c r="K541" s="33"/>
      <c r="L541" s="32"/>
      <c r="M541" s="33"/>
      <c r="N541" s="33"/>
      <c r="O541" s="33"/>
    </row>
    <row r="542" s="14" customFormat="1" customHeight="1" spans="1:15">
      <c r="A542" s="64"/>
      <c r="B542" s="33"/>
      <c r="C542" s="38" t="s">
        <v>99</v>
      </c>
      <c r="D542" s="38">
        <v>544</v>
      </c>
      <c r="E542" s="33"/>
      <c r="F542" s="40"/>
      <c r="G542" s="32"/>
      <c r="H542" s="33"/>
      <c r="I542" s="33"/>
      <c r="J542" s="33"/>
      <c r="K542" s="33"/>
      <c r="L542" s="32"/>
      <c r="M542" s="33"/>
      <c r="N542" s="33"/>
      <c r="O542" s="33"/>
    </row>
    <row r="543" s="14" customFormat="1" customHeight="1" spans="1:15">
      <c r="A543" s="64"/>
      <c r="B543" s="50"/>
      <c r="C543" s="38" t="s">
        <v>90</v>
      </c>
      <c r="D543" s="38">
        <v>669.6</v>
      </c>
      <c r="E543" s="50"/>
      <c r="F543" s="41"/>
      <c r="G543" s="51"/>
      <c r="H543" s="50"/>
      <c r="I543" s="50"/>
      <c r="J543" s="50"/>
      <c r="K543" s="50"/>
      <c r="L543" s="51"/>
      <c r="M543" s="50"/>
      <c r="N543" s="50"/>
      <c r="O543" s="50"/>
    </row>
    <row r="544" s="14" customFormat="1" customHeight="1" spans="1:15">
      <c r="A544" s="64"/>
      <c r="B544" s="28" t="s">
        <v>86</v>
      </c>
      <c r="C544" s="38" t="s">
        <v>72</v>
      </c>
      <c r="D544" s="38">
        <v>554.4</v>
      </c>
      <c r="E544" s="28">
        <f>D544+D545+D546+D547+D548+D549+D550</f>
        <v>3592</v>
      </c>
      <c r="F544" s="39"/>
      <c r="G544" s="27" t="s">
        <v>217</v>
      </c>
      <c r="H544" s="28">
        <v>24.5</v>
      </c>
      <c r="I544" s="28">
        <v>1800</v>
      </c>
      <c r="J544" s="36">
        <f>L544*H544+I544</f>
        <v>46831</v>
      </c>
      <c r="K544" s="36" t="s">
        <v>27</v>
      </c>
      <c r="L544" s="81">
        <v>1838</v>
      </c>
      <c r="M544" s="28" t="s">
        <v>177</v>
      </c>
      <c r="N544" s="28">
        <v>18876384290</v>
      </c>
      <c r="O544" s="28" t="s">
        <v>21</v>
      </c>
    </row>
    <row r="545" s="14" customFormat="1" customHeight="1" spans="1:15">
      <c r="A545" s="64"/>
      <c r="B545" s="33"/>
      <c r="C545" s="38" t="s">
        <v>93</v>
      </c>
      <c r="D545" s="38">
        <v>495.2</v>
      </c>
      <c r="E545" s="33"/>
      <c r="F545" s="40"/>
      <c r="G545" s="32"/>
      <c r="H545" s="33"/>
      <c r="I545" s="33"/>
      <c r="J545" s="36">
        <f>L545*H544</f>
        <v>27758.5</v>
      </c>
      <c r="K545" s="36" t="s">
        <v>180</v>
      </c>
      <c r="L545" s="81" t="s">
        <v>218</v>
      </c>
      <c r="M545" s="33"/>
      <c r="N545" s="33"/>
      <c r="O545" s="33"/>
    </row>
    <row r="546" s="14" customFormat="1" customHeight="1" spans="1:15">
      <c r="A546" s="64"/>
      <c r="B546" s="33"/>
      <c r="C546" s="38" t="s">
        <v>92</v>
      </c>
      <c r="D546" s="38">
        <v>564.2</v>
      </c>
      <c r="E546" s="33"/>
      <c r="F546" s="40"/>
      <c r="G546" s="32"/>
      <c r="H546" s="33"/>
      <c r="I546" s="33"/>
      <c r="J546" s="36">
        <f>L546*H544</f>
        <v>15214.5</v>
      </c>
      <c r="K546" s="36" t="s">
        <v>219</v>
      </c>
      <c r="L546" s="81" t="s">
        <v>220</v>
      </c>
      <c r="M546" s="33"/>
      <c r="N546" s="33"/>
      <c r="O546" s="33"/>
    </row>
    <row r="547" s="14" customFormat="1" customHeight="1" spans="1:15">
      <c r="A547" s="64"/>
      <c r="B547" s="33"/>
      <c r="C547" s="38" t="s">
        <v>26</v>
      </c>
      <c r="D547" s="38">
        <v>685.6</v>
      </c>
      <c r="E547" s="33"/>
      <c r="F547" s="40"/>
      <c r="G547" s="32"/>
      <c r="H547" s="33"/>
      <c r="I547" s="33"/>
      <c r="J547" s="82"/>
      <c r="K547" s="82"/>
      <c r="L547" s="32"/>
      <c r="M547" s="33"/>
      <c r="N547" s="33"/>
      <c r="O547" s="33"/>
    </row>
    <row r="548" s="14" customFormat="1" customHeight="1" spans="1:15">
      <c r="A548" s="64"/>
      <c r="B548" s="33"/>
      <c r="C548" s="38" t="s">
        <v>29</v>
      </c>
      <c r="D548" s="38">
        <v>559.8</v>
      </c>
      <c r="E548" s="33"/>
      <c r="F548" s="40"/>
      <c r="G548" s="32"/>
      <c r="H548" s="33"/>
      <c r="I548" s="33"/>
      <c r="J548" s="82"/>
      <c r="K548" s="82"/>
      <c r="L548" s="83"/>
      <c r="M548" s="33"/>
      <c r="N548" s="33"/>
      <c r="O548" s="33"/>
    </row>
    <row r="549" s="14" customFormat="1" customHeight="1" spans="1:15">
      <c r="A549" s="64"/>
      <c r="B549" s="33"/>
      <c r="C549" s="38" t="s">
        <v>30</v>
      </c>
      <c r="D549" s="38">
        <v>510.4</v>
      </c>
      <c r="E549" s="33"/>
      <c r="F549" s="40"/>
      <c r="G549" s="32"/>
      <c r="H549" s="33"/>
      <c r="I549" s="33"/>
      <c r="J549" s="82"/>
      <c r="K549" s="82"/>
      <c r="L549" s="83"/>
      <c r="M549" s="33"/>
      <c r="N549" s="33"/>
      <c r="O549" s="33"/>
    </row>
    <row r="550" s="14" customFormat="1" customHeight="1" spans="1:15">
      <c r="A550" s="64"/>
      <c r="B550" s="50"/>
      <c r="C550" s="38" t="s">
        <v>97</v>
      </c>
      <c r="D550" s="38">
        <v>222.4</v>
      </c>
      <c r="E550" s="50"/>
      <c r="F550" s="41"/>
      <c r="G550" s="51"/>
      <c r="H550" s="50"/>
      <c r="I550" s="50"/>
      <c r="J550" s="84"/>
      <c r="K550" s="84"/>
      <c r="L550" s="85"/>
      <c r="M550" s="50"/>
      <c r="N550" s="50"/>
      <c r="O550" s="50"/>
    </row>
    <row r="551" s="14" customFormat="1" customHeight="1" spans="1:15">
      <c r="A551" s="73">
        <v>45007</v>
      </c>
      <c r="B551" s="74" t="s">
        <v>73</v>
      </c>
      <c r="C551" s="74" t="s">
        <v>59</v>
      </c>
      <c r="D551" s="74">
        <v>589.4</v>
      </c>
      <c r="E551" s="74">
        <f>SUM(D551:D558)</f>
        <v>4113</v>
      </c>
      <c r="F551" s="75"/>
      <c r="G551" s="74">
        <v>2.2</v>
      </c>
      <c r="H551" s="74">
        <v>25</v>
      </c>
      <c r="I551" s="74">
        <v>1800</v>
      </c>
      <c r="J551" s="74">
        <f>E551*H551+I551</f>
        <v>104625</v>
      </c>
      <c r="K551" s="74" t="s">
        <v>180</v>
      </c>
      <c r="L551" s="79" t="s">
        <v>215</v>
      </c>
      <c r="M551" s="74" t="s">
        <v>221</v>
      </c>
      <c r="N551" s="74">
        <v>13961993215</v>
      </c>
      <c r="O551" s="74" t="s">
        <v>21</v>
      </c>
    </row>
    <row r="552" s="14" customFormat="1" customHeight="1" spans="1:15">
      <c r="A552" s="76"/>
      <c r="B552" s="74"/>
      <c r="C552" s="74" t="s">
        <v>54</v>
      </c>
      <c r="D552" s="74">
        <v>549</v>
      </c>
      <c r="E552" s="74"/>
      <c r="F552" s="75"/>
      <c r="G552" s="74"/>
      <c r="H552" s="74"/>
      <c r="I552" s="74"/>
      <c r="J552" s="74"/>
      <c r="K552" s="74"/>
      <c r="L552" s="79"/>
      <c r="M552" s="74"/>
      <c r="N552" s="74"/>
      <c r="O552" s="74"/>
    </row>
    <row r="553" s="14" customFormat="1" customHeight="1" spans="1:15">
      <c r="A553" s="76"/>
      <c r="B553" s="74"/>
      <c r="C553" s="74" t="s">
        <v>65</v>
      </c>
      <c r="D553" s="74">
        <v>468.8</v>
      </c>
      <c r="E553" s="74"/>
      <c r="F553" s="75"/>
      <c r="G553" s="74"/>
      <c r="H553" s="74"/>
      <c r="I553" s="74"/>
      <c r="J553" s="74"/>
      <c r="K553" s="74"/>
      <c r="L553" s="79"/>
      <c r="M553" s="74"/>
      <c r="N553" s="74"/>
      <c r="O553" s="74"/>
    </row>
    <row r="554" s="14" customFormat="1" customHeight="1" spans="1:15">
      <c r="A554" s="76"/>
      <c r="B554" s="74"/>
      <c r="C554" s="74" t="s">
        <v>61</v>
      </c>
      <c r="D554" s="74">
        <v>518.4</v>
      </c>
      <c r="E554" s="74"/>
      <c r="F554" s="75"/>
      <c r="G554" s="74"/>
      <c r="H554" s="74"/>
      <c r="I554" s="74"/>
      <c r="J554" s="74"/>
      <c r="K554" s="74"/>
      <c r="L554" s="79"/>
      <c r="M554" s="74"/>
      <c r="N554" s="74"/>
      <c r="O554" s="74"/>
    </row>
    <row r="555" s="14" customFormat="1" customHeight="1" spans="1:15">
      <c r="A555" s="76"/>
      <c r="B555" s="74"/>
      <c r="C555" s="74" t="s">
        <v>26</v>
      </c>
      <c r="D555" s="74">
        <v>545.2</v>
      </c>
      <c r="E555" s="74"/>
      <c r="F555" s="75"/>
      <c r="G555" s="74"/>
      <c r="H555" s="74"/>
      <c r="I555" s="74"/>
      <c r="J555" s="74"/>
      <c r="K555" s="74"/>
      <c r="L555" s="79"/>
      <c r="M555" s="74"/>
      <c r="N555" s="74"/>
      <c r="O555" s="74"/>
    </row>
    <row r="556" s="14" customFormat="1" customHeight="1" spans="1:15">
      <c r="A556" s="76"/>
      <c r="B556" s="74"/>
      <c r="C556" s="74" t="s">
        <v>29</v>
      </c>
      <c r="D556" s="74">
        <v>439.8</v>
      </c>
      <c r="E556" s="74"/>
      <c r="F556" s="75"/>
      <c r="G556" s="74"/>
      <c r="H556" s="74"/>
      <c r="I556" s="74"/>
      <c r="J556" s="74"/>
      <c r="K556" s="74"/>
      <c r="L556" s="79"/>
      <c r="M556" s="74"/>
      <c r="N556" s="74"/>
      <c r="O556" s="74"/>
    </row>
    <row r="557" s="14" customFormat="1" customHeight="1" spans="1:15">
      <c r="A557" s="76"/>
      <c r="B557" s="74"/>
      <c r="C557" s="74" t="s">
        <v>30</v>
      </c>
      <c r="D557" s="74">
        <v>467.8</v>
      </c>
      <c r="E557" s="74"/>
      <c r="F557" s="75"/>
      <c r="G557" s="74"/>
      <c r="H557" s="74"/>
      <c r="I557" s="74"/>
      <c r="J557" s="74"/>
      <c r="K557" s="74"/>
      <c r="L557" s="79"/>
      <c r="M557" s="74"/>
      <c r="N557" s="74"/>
      <c r="O557" s="74"/>
    </row>
    <row r="558" s="14" customFormat="1" customHeight="1" spans="1:15">
      <c r="A558" s="76"/>
      <c r="B558" s="74"/>
      <c r="C558" s="74" t="s">
        <v>31</v>
      </c>
      <c r="D558" s="74">
        <v>534.6</v>
      </c>
      <c r="E558" s="74"/>
      <c r="F558" s="75"/>
      <c r="G558" s="74"/>
      <c r="H558" s="74"/>
      <c r="I558" s="74"/>
      <c r="J558" s="74"/>
      <c r="K558" s="74"/>
      <c r="L558" s="79"/>
      <c r="M558" s="74"/>
      <c r="N558" s="74"/>
      <c r="O558" s="74"/>
    </row>
    <row r="559" s="14" customFormat="1" customHeight="1" spans="1:15">
      <c r="A559" s="76"/>
      <c r="B559" s="77" t="s">
        <v>96</v>
      </c>
      <c r="C559" s="74" t="s">
        <v>26</v>
      </c>
      <c r="D559" s="74">
        <v>588.7</v>
      </c>
      <c r="E559" s="74">
        <f>SUM(D559:D569)</f>
        <v>3262</v>
      </c>
      <c r="F559" s="75"/>
      <c r="G559" s="78" t="s">
        <v>18</v>
      </c>
      <c r="H559" s="74">
        <v>25</v>
      </c>
      <c r="I559" s="74">
        <v>1800</v>
      </c>
      <c r="J559" s="86">
        <f>E559*H559+I559</f>
        <v>83350</v>
      </c>
      <c r="K559" s="74" t="s">
        <v>35</v>
      </c>
      <c r="L559" s="74">
        <v>18672495988</v>
      </c>
      <c r="M559" s="74" t="s">
        <v>113</v>
      </c>
      <c r="N559" s="74">
        <v>15870879818</v>
      </c>
      <c r="O559" s="74" t="s">
        <v>21</v>
      </c>
    </row>
    <row r="560" s="14" customFormat="1" customHeight="1" spans="1:15">
      <c r="A560" s="76"/>
      <c r="B560" s="77"/>
      <c r="C560" s="74" t="s">
        <v>72</v>
      </c>
      <c r="D560" s="74">
        <v>431.4</v>
      </c>
      <c r="E560" s="74"/>
      <c r="F560" s="75"/>
      <c r="G560" s="79"/>
      <c r="H560" s="74"/>
      <c r="I560" s="74"/>
      <c r="J560" s="86"/>
      <c r="K560" s="74"/>
      <c r="L560" s="74"/>
      <c r="M560" s="74"/>
      <c r="N560" s="74"/>
      <c r="O560" s="74"/>
    </row>
    <row r="561" s="14" customFormat="1" customHeight="1" spans="1:15">
      <c r="A561" s="76"/>
      <c r="B561" s="77"/>
      <c r="C561" s="74" t="s">
        <v>71</v>
      </c>
      <c r="D561" s="74">
        <v>467.2</v>
      </c>
      <c r="E561" s="74"/>
      <c r="F561" s="75"/>
      <c r="G561" s="79"/>
      <c r="H561" s="74"/>
      <c r="I561" s="74"/>
      <c r="J561" s="86"/>
      <c r="K561" s="74"/>
      <c r="L561" s="74"/>
      <c r="M561" s="74"/>
      <c r="N561" s="74"/>
      <c r="O561" s="74"/>
    </row>
    <row r="562" s="14" customFormat="1" customHeight="1" spans="1:15">
      <c r="A562" s="76"/>
      <c r="B562" s="77"/>
      <c r="C562" s="74" t="s">
        <v>97</v>
      </c>
      <c r="D562" s="74">
        <v>445.3</v>
      </c>
      <c r="E562" s="74"/>
      <c r="F562" s="75"/>
      <c r="G562" s="79"/>
      <c r="H562" s="74"/>
      <c r="I562" s="74"/>
      <c r="J562" s="86"/>
      <c r="K562" s="74"/>
      <c r="L562" s="74"/>
      <c r="M562" s="74"/>
      <c r="N562" s="74"/>
      <c r="O562" s="74"/>
    </row>
    <row r="563" s="14" customFormat="1" customHeight="1" spans="1:15">
      <c r="A563" s="76"/>
      <c r="B563" s="77"/>
      <c r="C563" s="74" t="s">
        <v>71</v>
      </c>
      <c r="D563" s="74">
        <v>210.2</v>
      </c>
      <c r="E563" s="74"/>
      <c r="F563" s="75"/>
      <c r="G563" s="79"/>
      <c r="H563" s="74"/>
      <c r="I563" s="74"/>
      <c r="J563" s="86"/>
      <c r="K563" s="74"/>
      <c r="L563" s="74"/>
      <c r="M563" s="74"/>
      <c r="N563" s="74"/>
      <c r="O563" s="74"/>
    </row>
    <row r="564" s="14" customFormat="1" customHeight="1" spans="1:15">
      <c r="A564" s="76"/>
      <c r="B564" s="77"/>
      <c r="C564" s="74" t="s">
        <v>30</v>
      </c>
      <c r="D564" s="74">
        <v>225.1</v>
      </c>
      <c r="E564" s="74"/>
      <c r="F564" s="75"/>
      <c r="G564" s="79"/>
      <c r="H564" s="74"/>
      <c r="I564" s="74"/>
      <c r="J564" s="86"/>
      <c r="K564" s="74"/>
      <c r="L564" s="74"/>
      <c r="M564" s="74"/>
      <c r="N564" s="74"/>
      <c r="O564" s="74"/>
    </row>
    <row r="565" s="14" customFormat="1" customHeight="1" spans="1:15">
      <c r="A565" s="76"/>
      <c r="B565" s="77"/>
      <c r="C565" s="74" t="s">
        <v>29</v>
      </c>
      <c r="D565" s="74">
        <v>580.9</v>
      </c>
      <c r="E565" s="74"/>
      <c r="F565" s="75"/>
      <c r="G565" s="79"/>
      <c r="H565" s="74"/>
      <c r="I565" s="74"/>
      <c r="J565" s="86"/>
      <c r="K565" s="74"/>
      <c r="L565" s="74"/>
      <c r="M565" s="74"/>
      <c r="N565" s="74"/>
      <c r="O565" s="74"/>
    </row>
    <row r="566" s="14" customFormat="1" customHeight="1" spans="1:15">
      <c r="A566" s="76"/>
      <c r="B566" s="77"/>
      <c r="C566" s="74" t="s">
        <v>59</v>
      </c>
      <c r="D566" s="74">
        <v>104.4</v>
      </c>
      <c r="E566" s="74"/>
      <c r="F566" s="75"/>
      <c r="G566" s="79"/>
      <c r="H566" s="74"/>
      <c r="I566" s="74"/>
      <c r="J566" s="86"/>
      <c r="K566" s="74"/>
      <c r="L566" s="74"/>
      <c r="M566" s="74"/>
      <c r="N566" s="74"/>
      <c r="O566" s="74"/>
    </row>
    <row r="567" s="14" customFormat="1" customHeight="1" spans="1:15">
      <c r="A567" s="76"/>
      <c r="B567" s="77"/>
      <c r="C567" s="74" t="s">
        <v>53</v>
      </c>
      <c r="D567" s="74">
        <v>109.2</v>
      </c>
      <c r="E567" s="74"/>
      <c r="F567" s="75"/>
      <c r="G567" s="79"/>
      <c r="H567" s="74"/>
      <c r="I567" s="74"/>
      <c r="J567" s="86"/>
      <c r="K567" s="74"/>
      <c r="L567" s="74"/>
      <c r="M567" s="74"/>
      <c r="N567" s="74"/>
      <c r="O567" s="74"/>
    </row>
    <row r="568" s="14" customFormat="1" customHeight="1" spans="1:15">
      <c r="A568" s="76"/>
      <c r="B568" s="77"/>
      <c r="C568" s="74" t="s">
        <v>90</v>
      </c>
      <c r="D568" s="74">
        <v>99.6</v>
      </c>
      <c r="E568" s="74"/>
      <c r="F568" s="75"/>
      <c r="G568" s="79"/>
      <c r="H568" s="74"/>
      <c r="I568" s="74"/>
      <c r="J568" s="86"/>
      <c r="K568" s="74"/>
      <c r="L568" s="74"/>
      <c r="M568" s="74"/>
      <c r="N568" s="74"/>
      <c r="O568" s="74"/>
    </row>
    <row r="569" s="14" customFormat="1" customHeight="1" spans="1:15">
      <c r="A569" s="76"/>
      <c r="B569" s="77"/>
      <c r="C569" s="74" t="s">
        <v>92</v>
      </c>
      <c r="D569" s="74"/>
      <c r="E569" s="74"/>
      <c r="F569" s="75"/>
      <c r="G569" s="79"/>
      <c r="H569" s="74"/>
      <c r="I569" s="74"/>
      <c r="J569" s="86"/>
      <c r="K569" s="74"/>
      <c r="L569" s="74"/>
      <c r="M569" s="74"/>
      <c r="N569" s="74"/>
      <c r="O569" s="74"/>
    </row>
    <row r="570" s="14" customFormat="1" customHeight="1" spans="1:15">
      <c r="A570" s="76"/>
      <c r="B570" s="74" t="s">
        <v>70</v>
      </c>
      <c r="C570" s="74" t="s">
        <v>29</v>
      </c>
      <c r="D570" s="74">
        <v>506</v>
      </c>
      <c r="E570" s="74">
        <f>SUM(D570:D582)</f>
        <v>5644</v>
      </c>
      <c r="F570" s="75"/>
      <c r="G570" s="80">
        <v>2</v>
      </c>
      <c r="H570" s="74">
        <v>25</v>
      </c>
      <c r="I570" s="74">
        <v>1800</v>
      </c>
      <c r="J570" s="74">
        <f>E570*H570+I570</f>
        <v>142900</v>
      </c>
      <c r="K570" s="74" t="s">
        <v>74</v>
      </c>
      <c r="L570" s="74">
        <v>13042716888</v>
      </c>
      <c r="M570" s="74" t="s">
        <v>222</v>
      </c>
      <c r="N570" s="74">
        <v>13721377132</v>
      </c>
      <c r="O570" s="74" t="s">
        <v>21</v>
      </c>
    </row>
    <row r="571" s="14" customFormat="1" customHeight="1" spans="1:15">
      <c r="A571" s="76"/>
      <c r="B571" s="74"/>
      <c r="C571" s="74" t="s">
        <v>26</v>
      </c>
      <c r="D571" s="74">
        <v>556.8</v>
      </c>
      <c r="E571" s="74"/>
      <c r="F571" s="75"/>
      <c r="G571" s="80"/>
      <c r="H571" s="74"/>
      <c r="I571" s="74"/>
      <c r="J571" s="74"/>
      <c r="K571" s="74"/>
      <c r="L571" s="74"/>
      <c r="M571" s="74"/>
      <c r="N571" s="74"/>
      <c r="O571" s="74"/>
    </row>
    <row r="572" s="14" customFormat="1" customHeight="1" spans="1:15">
      <c r="A572" s="76"/>
      <c r="B572" s="74"/>
      <c r="C572" s="74" t="s">
        <v>59</v>
      </c>
      <c r="D572" s="74">
        <v>552.8</v>
      </c>
      <c r="E572" s="74"/>
      <c r="F572" s="75"/>
      <c r="G572" s="80"/>
      <c r="H572" s="74"/>
      <c r="I572" s="74"/>
      <c r="J572" s="74"/>
      <c r="K572" s="74"/>
      <c r="L572" s="74"/>
      <c r="M572" s="74"/>
      <c r="N572" s="74"/>
      <c r="O572" s="74"/>
    </row>
    <row r="573" s="14" customFormat="1" customHeight="1" spans="1:15">
      <c r="A573" s="76"/>
      <c r="B573" s="74"/>
      <c r="C573" s="74" t="s">
        <v>54</v>
      </c>
      <c r="D573" s="74">
        <v>531.6</v>
      </c>
      <c r="E573" s="74"/>
      <c r="F573" s="75"/>
      <c r="G573" s="80"/>
      <c r="H573" s="74"/>
      <c r="I573" s="74"/>
      <c r="J573" s="74"/>
      <c r="K573" s="74"/>
      <c r="L573" s="74"/>
      <c r="M573" s="74"/>
      <c r="N573" s="74"/>
      <c r="O573" s="74"/>
    </row>
    <row r="574" s="14" customFormat="1" customHeight="1" spans="1:15">
      <c r="A574" s="76"/>
      <c r="B574" s="74"/>
      <c r="C574" s="74" t="s">
        <v>99</v>
      </c>
      <c r="D574" s="74">
        <v>433.8</v>
      </c>
      <c r="E574" s="74"/>
      <c r="F574" s="75"/>
      <c r="G574" s="80"/>
      <c r="H574" s="74"/>
      <c r="I574" s="74"/>
      <c r="J574" s="74"/>
      <c r="K574" s="74"/>
      <c r="L574" s="74"/>
      <c r="M574" s="74"/>
      <c r="N574" s="74"/>
      <c r="O574" s="74"/>
    </row>
    <row r="575" s="14" customFormat="1" customHeight="1" spans="1:15">
      <c r="A575" s="76"/>
      <c r="B575" s="74"/>
      <c r="C575" s="74" t="s">
        <v>90</v>
      </c>
      <c r="D575" s="74">
        <v>446.8</v>
      </c>
      <c r="E575" s="74"/>
      <c r="F575" s="75"/>
      <c r="G575" s="80"/>
      <c r="H575" s="74"/>
      <c r="I575" s="74"/>
      <c r="J575" s="74"/>
      <c r="K575" s="74"/>
      <c r="L575" s="74"/>
      <c r="M575" s="74"/>
      <c r="N575" s="74"/>
      <c r="O575" s="74"/>
    </row>
    <row r="576" s="14" customFormat="1" customHeight="1" spans="1:15">
      <c r="A576" s="76"/>
      <c r="B576" s="74"/>
      <c r="C576" s="74" t="s">
        <v>92</v>
      </c>
      <c r="D576" s="74">
        <v>177.8</v>
      </c>
      <c r="E576" s="74"/>
      <c r="F576" s="75"/>
      <c r="G576" s="80"/>
      <c r="H576" s="74"/>
      <c r="I576" s="74"/>
      <c r="J576" s="74"/>
      <c r="K576" s="74"/>
      <c r="L576" s="74"/>
      <c r="M576" s="74"/>
      <c r="N576" s="74"/>
      <c r="O576" s="74"/>
    </row>
    <row r="577" s="14" customFormat="1" customHeight="1" spans="1:15">
      <c r="A577" s="76"/>
      <c r="B577" s="74"/>
      <c r="C577" s="74" t="s">
        <v>71</v>
      </c>
      <c r="D577" s="74">
        <v>465.2</v>
      </c>
      <c r="E577" s="74"/>
      <c r="F577" s="75"/>
      <c r="G577" s="80"/>
      <c r="H577" s="74"/>
      <c r="I577" s="74"/>
      <c r="J577" s="74"/>
      <c r="K577" s="74"/>
      <c r="L577" s="74"/>
      <c r="M577" s="74"/>
      <c r="N577" s="74"/>
      <c r="O577" s="74"/>
    </row>
    <row r="578" s="14" customFormat="1" customHeight="1" spans="1:15">
      <c r="A578" s="76"/>
      <c r="B578" s="74"/>
      <c r="C578" s="74" t="s">
        <v>72</v>
      </c>
      <c r="D578" s="74">
        <v>458.4</v>
      </c>
      <c r="E578" s="74"/>
      <c r="F578" s="75"/>
      <c r="G578" s="80"/>
      <c r="H578" s="74"/>
      <c r="I578" s="74"/>
      <c r="J578" s="74"/>
      <c r="K578" s="74"/>
      <c r="L578" s="74"/>
      <c r="M578" s="74"/>
      <c r="N578" s="74"/>
      <c r="O578" s="74"/>
    </row>
    <row r="579" s="14" customFormat="1" customHeight="1" spans="1:15">
      <c r="A579" s="76"/>
      <c r="B579" s="74"/>
      <c r="C579" s="74" t="s">
        <v>93</v>
      </c>
      <c r="D579" s="74">
        <v>543.2</v>
      </c>
      <c r="E579" s="74"/>
      <c r="F579" s="75"/>
      <c r="G579" s="80"/>
      <c r="H579" s="74"/>
      <c r="I579" s="74"/>
      <c r="J579" s="74"/>
      <c r="K579" s="74"/>
      <c r="L579" s="74"/>
      <c r="M579" s="74"/>
      <c r="N579" s="74"/>
      <c r="O579" s="74"/>
    </row>
    <row r="580" s="14" customFormat="1" customHeight="1" spans="1:15">
      <c r="A580" s="76"/>
      <c r="B580" s="74"/>
      <c r="C580" s="74" t="s">
        <v>61</v>
      </c>
      <c r="D580" s="74">
        <v>42.4</v>
      </c>
      <c r="E580" s="74"/>
      <c r="F580" s="75"/>
      <c r="G580" s="80"/>
      <c r="H580" s="74"/>
      <c r="I580" s="74"/>
      <c r="J580" s="74"/>
      <c r="K580" s="74"/>
      <c r="L580" s="74"/>
      <c r="M580" s="74"/>
      <c r="N580" s="74"/>
      <c r="O580" s="74"/>
    </row>
    <row r="581" s="14" customFormat="1" customHeight="1" spans="1:15">
      <c r="A581" s="76"/>
      <c r="B581" s="74"/>
      <c r="C581" s="74" t="s">
        <v>65</v>
      </c>
      <c r="D581" s="74">
        <v>567.2</v>
      </c>
      <c r="E581" s="74"/>
      <c r="F581" s="75"/>
      <c r="G581" s="80"/>
      <c r="H581" s="74"/>
      <c r="I581" s="74"/>
      <c r="J581" s="74"/>
      <c r="K581" s="74"/>
      <c r="L581" s="74"/>
      <c r="M581" s="74"/>
      <c r="N581" s="74"/>
      <c r="O581" s="74"/>
    </row>
    <row r="582" s="14" customFormat="1" customHeight="1" spans="1:15">
      <c r="A582" s="76"/>
      <c r="B582" s="74"/>
      <c r="C582" s="74" t="s">
        <v>66</v>
      </c>
      <c r="D582" s="74">
        <v>362</v>
      </c>
      <c r="E582" s="74"/>
      <c r="F582" s="75"/>
      <c r="G582" s="80"/>
      <c r="H582" s="74"/>
      <c r="I582" s="74"/>
      <c r="J582" s="74"/>
      <c r="K582" s="74"/>
      <c r="L582" s="74"/>
      <c r="M582" s="74"/>
      <c r="N582" s="74"/>
      <c r="O582" s="74"/>
    </row>
    <row r="583" s="14" customFormat="1" customHeight="1" spans="1:15">
      <c r="A583" s="76"/>
      <c r="B583" s="74" t="s">
        <v>60</v>
      </c>
      <c r="C583" s="74" t="s">
        <v>72</v>
      </c>
      <c r="D583" s="74">
        <v>789.4</v>
      </c>
      <c r="E583" s="74">
        <f>SUM(D583:D586)</f>
        <v>2856</v>
      </c>
      <c r="F583" s="75"/>
      <c r="G583" s="74">
        <v>2.2</v>
      </c>
      <c r="H583" s="74">
        <v>25</v>
      </c>
      <c r="I583" s="74">
        <v>1800</v>
      </c>
      <c r="J583" s="74">
        <f>E583*H583+I583</f>
        <v>73200</v>
      </c>
      <c r="K583" s="74" t="s">
        <v>35</v>
      </c>
      <c r="L583" s="74">
        <v>18672495988</v>
      </c>
      <c r="M583" s="74" t="s">
        <v>223</v>
      </c>
      <c r="N583" s="74">
        <v>15398296908</v>
      </c>
      <c r="O583" s="74" t="s">
        <v>21</v>
      </c>
    </row>
    <row r="584" s="14" customFormat="1" customHeight="1" spans="1:15">
      <c r="A584" s="76"/>
      <c r="B584" s="74"/>
      <c r="C584" s="74" t="s">
        <v>93</v>
      </c>
      <c r="D584" s="74">
        <v>758.6</v>
      </c>
      <c r="E584" s="74"/>
      <c r="F584" s="75"/>
      <c r="G584" s="74"/>
      <c r="H584" s="74"/>
      <c r="I584" s="74"/>
      <c r="J584" s="74"/>
      <c r="K584" s="74"/>
      <c r="L584" s="74"/>
      <c r="M584" s="74"/>
      <c r="N584" s="74"/>
      <c r="O584" s="74"/>
    </row>
    <row r="585" s="14" customFormat="1" customHeight="1" spans="1:15">
      <c r="A585" s="76"/>
      <c r="B585" s="74"/>
      <c r="C585" s="74" t="s">
        <v>92</v>
      </c>
      <c r="D585" s="74">
        <v>1248</v>
      </c>
      <c r="E585" s="74"/>
      <c r="F585" s="75"/>
      <c r="G585" s="74"/>
      <c r="H585" s="74"/>
      <c r="I585" s="74"/>
      <c r="J585" s="74"/>
      <c r="K585" s="74"/>
      <c r="L585" s="74"/>
      <c r="M585" s="74"/>
      <c r="N585" s="74"/>
      <c r="O585" s="74"/>
    </row>
    <row r="586" s="14" customFormat="1" customHeight="1" spans="1:15">
      <c r="A586" s="76"/>
      <c r="B586" s="74"/>
      <c r="C586" s="74" t="s">
        <v>90</v>
      </c>
      <c r="D586" s="74">
        <v>60</v>
      </c>
      <c r="E586" s="74"/>
      <c r="F586" s="75"/>
      <c r="G586" s="74"/>
      <c r="H586" s="74"/>
      <c r="I586" s="74"/>
      <c r="J586" s="74"/>
      <c r="K586" s="74"/>
      <c r="L586" s="74"/>
      <c r="M586" s="74"/>
      <c r="N586" s="74"/>
      <c r="O586" s="74"/>
    </row>
    <row r="587" s="14" customFormat="1" customHeight="1" spans="1:15">
      <c r="A587" s="76"/>
      <c r="B587" s="74" t="s">
        <v>43</v>
      </c>
      <c r="C587" s="74" t="s">
        <v>26</v>
      </c>
      <c r="D587" s="74">
        <v>873.2</v>
      </c>
      <c r="E587" s="74">
        <f>SUM(D587:D593)</f>
        <v>4960</v>
      </c>
      <c r="F587" s="75"/>
      <c r="G587" s="79" t="s">
        <v>58</v>
      </c>
      <c r="H587" s="74">
        <v>25</v>
      </c>
      <c r="I587" s="74">
        <v>1800</v>
      </c>
      <c r="J587" s="74">
        <f>E587*H587+I587</f>
        <v>125800</v>
      </c>
      <c r="K587" s="74" t="s">
        <v>27</v>
      </c>
      <c r="L587" s="79" t="s">
        <v>201</v>
      </c>
      <c r="M587" s="74" t="s">
        <v>224</v>
      </c>
      <c r="N587" s="74">
        <v>13409840185</v>
      </c>
      <c r="O587" s="74" t="s">
        <v>21</v>
      </c>
    </row>
    <row r="588" s="14" customFormat="1" customHeight="1" spans="1:15">
      <c r="A588" s="76"/>
      <c r="B588" s="74"/>
      <c r="C588" s="74" t="s">
        <v>29</v>
      </c>
      <c r="D588" s="74">
        <v>365.8</v>
      </c>
      <c r="E588" s="74"/>
      <c r="F588" s="75"/>
      <c r="G588" s="79"/>
      <c r="H588" s="74"/>
      <c r="I588" s="74"/>
      <c r="J588" s="74"/>
      <c r="K588" s="74"/>
      <c r="L588" s="79"/>
      <c r="M588" s="74"/>
      <c r="N588" s="74"/>
      <c r="O588" s="74"/>
    </row>
    <row r="589" s="14" customFormat="1" customHeight="1" spans="1:15">
      <c r="A589" s="76"/>
      <c r="B589" s="74"/>
      <c r="C589" s="74" t="s">
        <v>30</v>
      </c>
      <c r="D589" s="74">
        <v>374.2</v>
      </c>
      <c r="E589" s="74"/>
      <c r="F589" s="75"/>
      <c r="G589" s="79"/>
      <c r="H589" s="74"/>
      <c r="I589" s="74"/>
      <c r="J589" s="74"/>
      <c r="K589" s="74"/>
      <c r="L589" s="79"/>
      <c r="M589" s="74"/>
      <c r="N589" s="74"/>
      <c r="O589" s="74"/>
    </row>
    <row r="590" s="14" customFormat="1" customHeight="1" spans="1:15">
      <c r="A590" s="76"/>
      <c r="B590" s="74"/>
      <c r="C590" s="74" t="s">
        <v>31</v>
      </c>
      <c r="D590" s="74">
        <v>260</v>
      </c>
      <c r="E590" s="74"/>
      <c r="F590" s="75"/>
      <c r="G590" s="79"/>
      <c r="H590" s="74"/>
      <c r="I590" s="74"/>
      <c r="J590" s="74"/>
      <c r="K590" s="74"/>
      <c r="L590" s="79"/>
      <c r="M590" s="74"/>
      <c r="N590" s="74"/>
      <c r="O590" s="74"/>
    </row>
    <row r="591" s="14" customFormat="1" customHeight="1" spans="1:15">
      <c r="A591" s="76"/>
      <c r="B591" s="74"/>
      <c r="C591" s="74" t="s">
        <v>81</v>
      </c>
      <c r="D591" s="74">
        <v>1288.8</v>
      </c>
      <c r="E591" s="74"/>
      <c r="F591" s="75"/>
      <c r="G591" s="79"/>
      <c r="H591" s="74"/>
      <c r="I591" s="74"/>
      <c r="J591" s="74"/>
      <c r="K591" s="74"/>
      <c r="L591" s="79"/>
      <c r="M591" s="74"/>
      <c r="N591" s="74"/>
      <c r="O591" s="74"/>
    </row>
    <row r="592" s="14" customFormat="1" customHeight="1" spans="1:15">
      <c r="A592" s="76"/>
      <c r="B592" s="74"/>
      <c r="C592" s="74" t="s">
        <v>54</v>
      </c>
      <c r="D592" s="74">
        <v>1207.2</v>
      </c>
      <c r="E592" s="74"/>
      <c r="F592" s="75"/>
      <c r="G592" s="79"/>
      <c r="H592" s="74"/>
      <c r="I592" s="74"/>
      <c r="J592" s="74"/>
      <c r="K592" s="74"/>
      <c r="L592" s="79"/>
      <c r="M592" s="74"/>
      <c r="N592" s="74"/>
      <c r="O592" s="74"/>
    </row>
    <row r="593" s="14" customFormat="1" customHeight="1" spans="1:15">
      <c r="A593" s="76"/>
      <c r="B593" s="74"/>
      <c r="C593" s="74" t="s">
        <v>59</v>
      </c>
      <c r="D593" s="74">
        <v>590.8</v>
      </c>
      <c r="E593" s="74"/>
      <c r="F593" s="75"/>
      <c r="G593" s="79"/>
      <c r="H593" s="74"/>
      <c r="I593" s="74"/>
      <c r="J593" s="74"/>
      <c r="K593" s="74"/>
      <c r="L593" s="79"/>
      <c r="M593" s="74"/>
      <c r="N593" s="74"/>
      <c r="O593" s="74"/>
    </row>
    <row r="594" s="14" customFormat="1" customHeight="1" spans="1:15">
      <c r="A594" s="76"/>
      <c r="B594" s="74" t="s">
        <v>60</v>
      </c>
      <c r="C594" s="74" t="s">
        <v>32</v>
      </c>
      <c r="D594" s="74">
        <v>1449</v>
      </c>
      <c r="E594" s="74">
        <f>SUM(D594:D598)</f>
        <v>3996</v>
      </c>
      <c r="F594" s="75"/>
      <c r="G594" s="78" t="s">
        <v>18</v>
      </c>
      <c r="H594" s="74">
        <v>24.5</v>
      </c>
      <c r="I594" s="74">
        <v>1800</v>
      </c>
      <c r="J594" s="74">
        <f>E594*H594+I594</f>
        <v>99702</v>
      </c>
      <c r="K594" s="74" t="s">
        <v>35</v>
      </c>
      <c r="L594" s="79" t="s">
        <v>207</v>
      </c>
      <c r="M594" s="74" t="s">
        <v>116</v>
      </c>
      <c r="N594" s="74">
        <v>13661660447</v>
      </c>
      <c r="O594" s="74" t="s">
        <v>21</v>
      </c>
    </row>
    <row r="595" s="14" customFormat="1" customHeight="1" spans="1:15">
      <c r="A595" s="76"/>
      <c r="B595" s="74"/>
      <c r="C595" s="74" t="s">
        <v>31</v>
      </c>
      <c r="D595" s="74">
        <v>185.4</v>
      </c>
      <c r="E595" s="74"/>
      <c r="F595" s="75"/>
      <c r="G595" s="79"/>
      <c r="H595" s="74"/>
      <c r="I595" s="74"/>
      <c r="J595" s="74"/>
      <c r="K595" s="74"/>
      <c r="L595" s="79"/>
      <c r="M595" s="74"/>
      <c r="N595" s="74"/>
      <c r="O595" s="74"/>
    </row>
    <row r="596" s="14" customFormat="1" customHeight="1" spans="1:15">
      <c r="A596" s="76"/>
      <c r="B596" s="74"/>
      <c r="C596" s="74" t="s">
        <v>52</v>
      </c>
      <c r="D596" s="74">
        <v>790.2</v>
      </c>
      <c r="E596" s="74"/>
      <c r="F596" s="75"/>
      <c r="G596" s="79"/>
      <c r="H596" s="74"/>
      <c r="I596" s="74"/>
      <c r="J596" s="74"/>
      <c r="K596" s="74"/>
      <c r="L596" s="79"/>
      <c r="M596" s="74"/>
      <c r="N596" s="74"/>
      <c r="O596" s="74"/>
    </row>
    <row r="597" s="14" customFormat="1" customHeight="1" spans="1:15">
      <c r="A597" s="76"/>
      <c r="B597" s="74"/>
      <c r="C597" s="74" t="s">
        <v>53</v>
      </c>
      <c r="D597" s="74">
        <v>1320.6</v>
      </c>
      <c r="E597" s="74"/>
      <c r="F597" s="75"/>
      <c r="G597" s="79"/>
      <c r="H597" s="74"/>
      <c r="I597" s="74"/>
      <c r="J597" s="74"/>
      <c r="K597" s="74"/>
      <c r="L597" s="79"/>
      <c r="M597" s="74"/>
      <c r="N597" s="74"/>
      <c r="O597" s="74"/>
    </row>
    <row r="598" s="14" customFormat="1" customHeight="1" spans="1:15">
      <c r="A598" s="76"/>
      <c r="B598" s="74"/>
      <c r="C598" s="74" t="s">
        <v>99</v>
      </c>
      <c r="D598" s="74">
        <v>250.8</v>
      </c>
      <c r="E598" s="74"/>
      <c r="F598" s="75"/>
      <c r="G598" s="79"/>
      <c r="H598" s="74"/>
      <c r="I598" s="74"/>
      <c r="J598" s="74"/>
      <c r="K598" s="74"/>
      <c r="L598" s="79"/>
      <c r="M598" s="74"/>
      <c r="N598" s="74"/>
      <c r="O598" s="74"/>
    </row>
    <row r="599" s="14" customFormat="1" customHeight="1" spans="1:15">
      <c r="A599" s="76"/>
      <c r="B599" s="74" t="s">
        <v>60</v>
      </c>
      <c r="C599" s="74" t="s">
        <v>142</v>
      </c>
      <c r="D599" s="74">
        <v>648.4</v>
      </c>
      <c r="E599" s="74">
        <f>SUM(D599:D605)</f>
        <v>4333</v>
      </c>
      <c r="F599" s="87"/>
      <c r="G599" s="88" t="s">
        <v>18</v>
      </c>
      <c r="H599" s="89">
        <v>22.7</v>
      </c>
      <c r="I599" s="89">
        <v>4000</v>
      </c>
      <c r="J599" s="89">
        <f>E599*H599+I599</f>
        <v>102359.1</v>
      </c>
      <c r="K599" s="89" t="s">
        <v>119</v>
      </c>
      <c r="L599" s="88" t="s">
        <v>196</v>
      </c>
      <c r="M599" s="89" t="s">
        <v>145</v>
      </c>
      <c r="N599" s="89">
        <v>15827786458</v>
      </c>
      <c r="O599" s="89"/>
    </row>
    <row r="600" s="14" customFormat="1" customHeight="1" spans="1:15">
      <c r="A600" s="76"/>
      <c r="B600" s="74"/>
      <c r="C600" s="74" t="s">
        <v>143</v>
      </c>
      <c r="D600" s="74">
        <v>978.4</v>
      </c>
      <c r="E600" s="74"/>
      <c r="F600" s="90"/>
      <c r="G600" s="91"/>
      <c r="H600" s="92"/>
      <c r="I600" s="92"/>
      <c r="J600" s="92"/>
      <c r="K600" s="92"/>
      <c r="L600" s="91"/>
      <c r="M600" s="92"/>
      <c r="N600" s="92"/>
      <c r="O600" s="92"/>
    </row>
    <row r="601" s="14" customFormat="1" customHeight="1" spans="1:15">
      <c r="A601" s="76"/>
      <c r="B601" s="74"/>
      <c r="C601" s="74" t="s">
        <v>144</v>
      </c>
      <c r="D601" s="74">
        <v>629.2</v>
      </c>
      <c r="E601" s="74"/>
      <c r="F601" s="90"/>
      <c r="G601" s="91"/>
      <c r="H601" s="92"/>
      <c r="I601" s="92"/>
      <c r="J601" s="92"/>
      <c r="K601" s="92"/>
      <c r="L601" s="91"/>
      <c r="M601" s="92"/>
      <c r="N601" s="92"/>
      <c r="O601" s="92"/>
    </row>
    <row r="602" s="14" customFormat="1" customHeight="1" spans="1:15">
      <c r="A602" s="76"/>
      <c r="B602" s="74"/>
      <c r="C602" s="74" t="s">
        <v>24</v>
      </c>
      <c r="D602" s="74">
        <v>204.2</v>
      </c>
      <c r="E602" s="74"/>
      <c r="F602" s="90"/>
      <c r="G602" s="91"/>
      <c r="H602" s="92"/>
      <c r="I602" s="92"/>
      <c r="J602" s="92"/>
      <c r="K602" s="92"/>
      <c r="L602" s="91"/>
      <c r="M602" s="92"/>
      <c r="N602" s="92"/>
      <c r="O602" s="92"/>
    </row>
    <row r="603" s="14" customFormat="1" customHeight="1" spans="1:15">
      <c r="A603" s="76"/>
      <c r="B603" s="74"/>
      <c r="C603" s="74" t="s">
        <v>23</v>
      </c>
      <c r="D603" s="74">
        <v>208.2</v>
      </c>
      <c r="E603" s="74"/>
      <c r="F603" s="90"/>
      <c r="G603" s="91"/>
      <c r="H603" s="92"/>
      <c r="I603" s="92"/>
      <c r="J603" s="92"/>
      <c r="K603" s="92"/>
      <c r="L603" s="91"/>
      <c r="M603" s="92"/>
      <c r="N603" s="92"/>
      <c r="O603" s="92"/>
    </row>
    <row r="604" s="14" customFormat="1" customHeight="1" spans="1:15">
      <c r="A604" s="76"/>
      <c r="B604" s="74"/>
      <c r="C604" s="74" t="s">
        <v>22</v>
      </c>
      <c r="D604" s="74">
        <v>766.2</v>
      </c>
      <c r="E604" s="74"/>
      <c r="F604" s="90"/>
      <c r="G604" s="91"/>
      <c r="H604" s="92"/>
      <c r="I604" s="92"/>
      <c r="J604" s="92"/>
      <c r="K604" s="92"/>
      <c r="L604" s="91"/>
      <c r="M604" s="92"/>
      <c r="N604" s="92"/>
      <c r="O604" s="92"/>
    </row>
    <row r="605" s="14" customFormat="1" customHeight="1" spans="1:15">
      <c r="A605" s="76"/>
      <c r="B605" s="74"/>
      <c r="C605" s="74" t="s">
        <v>101</v>
      </c>
      <c r="D605" s="74">
        <v>898.4</v>
      </c>
      <c r="E605" s="74"/>
      <c r="F605" s="93"/>
      <c r="G605" s="94"/>
      <c r="H605" s="95"/>
      <c r="I605" s="95"/>
      <c r="J605" s="95"/>
      <c r="K605" s="95"/>
      <c r="L605" s="94"/>
      <c r="M605" s="95"/>
      <c r="N605" s="95"/>
      <c r="O605" s="95"/>
    </row>
    <row r="606" s="14" customFormat="1" customHeight="1" spans="1:15">
      <c r="A606" s="76"/>
      <c r="B606" s="74" t="s">
        <v>83</v>
      </c>
      <c r="C606" s="74" t="s">
        <v>45</v>
      </c>
      <c r="D606" s="74">
        <v>1023.2</v>
      </c>
      <c r="E606" s="74">
        <v>4370</v>
      </c>
      <c r="F606" s="87"/>
      <c r="G606" s="79" t="s">
        <v>18</v>
      </c>
      <c r="H606" s="89">
        <v>22.7</v>
      </c>
      <c r="I606" s="89">
        <v>4000</v>
      </c>
      <c r="J606" s="89">
        <f>E606*H606+I606</f>
        <v>103199</v>
      </c>
      <c r="K606" s="74" t="s">
        <v>119</v>
      </c>
      <c r="L606" s="88" t="s">
        <v>196</v>
      </c>
      <c r="M606" s="89" t="s">
        <v>187</v>
      </c>
      <c r="N606" s="89">
        <v>15927867335</v>
      </c>
      <c r="O606" s="89"/>
    </row>
    <row r="607" s="14" customFormat="1" customHeight="1" spans="1:15">
      <c r="A607" s="76"/>
      <c r="B607" s="74"/>
      <c r="C607" s="74" t="s">
        <v>46</v>
      </c>
      <c r="D607" s="74">
        <v>674</v>
      </c>
      <c r="E607" s="74"/>
      <c r="F607" s="90"/>
      <c r="G607" s="79"/>
      <c r="H607" s="92"/>
      <c r="I607" s="92"/>
      <c r="J607" s="92"/>
      <c r="K607" s="74"/>
      <c r="L607" s="91"/>
      <c r="M607" s="92"/>
      <c r="N607" s="92"/>
      <c r="O607" s="92"/>
    </row>
    <row r="608" s="14" customFormat="1" customHeight="1" spans="1:15">
      <c r="A608" s="76"/>
      <c r="B608" s="74"/>
      <c r="C608" s="74" t="s">
        <v>146</v>
      </c>
      <c r="D608" s="74">
        <v>1030.4</v>
      </c>
      <c r="E608" s="74"/>
      <c r="F608" s="90"/>
      <c r="G608" s="79"/>
      <c r="H608" s="92"/>
      <c r="I608" s="92"/>
      <c r="J608" s="92"/>
      <c r="K608" s="74"/>
      <c r="L608" s="91"/>
      <c r="M608" s="92"/>
      <c r="N608" s="92"/>
      <c r="O608" s="92"/>
    </row>
    <row r="609" s="14" customFormat="1" customHeight="1" spans="1:15">
      <c r="A609" s="76"/>
      <c r="B609" s="74"/>
      <c r="C609" s="74" t="s">
        <v>149</v>
      </c>
      <c r="D609" s="74">
        <v>1275.6</v>
      </c>
      <c r="E609" s="74"/>
      <c r="F609" s="90"/>
      <c r="G609" s="79"/>
      <c r="H609" s="92"/>
      <c r="I609" s="92"/>
      <c r="J609" s="92"/>
      <c r="K609" s="74"/>
      <c r="L609" s="91"/>
      <c r="M609" s="92"/>
      <c r="N609" s="92"/>
      <c r="O609" s="92"/>
    </row>
    <row r="610" s="14" customFormat="1" customHeight="1" spans="1:15">
      <c r="A610" s="76"/>
      <c r="B610" s="74"/>
      <c r="C610" s="74" t="s">
        <v>39</v>
      </c>
      <c r="D610" s="74">
        <v>367</v>
      </c>
      <c r="E610" s="74"/>
      <c r="F610" s="93"/>
      <c r="G610" s="79"/>
      <c r="H610" s="95"/>
      <c r="I610" s="95"/>
      <c r="J610" s="95"/>
      <c r="K610" s="74"/>
      <c r="L610" s="94"/>
      <c r="M610" s="95"/>
      <c r="N610" s="95"/>
      <c r="O610" s="95"/>
    </row>
    <row r="611" s="14" customFormat="1" customHeight="1" spans="1:15">
      <c r="A611" s="76"/>
      <c r="B611" s="74" t="s">
        <v>96</v>
      </c>
      <c r="C611" s="74" t="s">
        <v>93</v>
      </c>
      <c r="D611" s="74">
        <v>186</v>
      </c>
      <c r="E611" s="74">
        <v>3274</v>
      </c>
      <c r="F611" s="87">
        <f>3274*0.94</f>
        <v>3077.56</v>
      </c>
      <c r="G611" s="79" t="s">
        <v>18</v>
      </c>
      <c r="H611" s="89">
        <v>22.5</v>
      </c>
      <c r="I611" s="89">
        <v>3800</v>
      </c>
      <c r="J611" s="89">
        <f>F611*H611+I611</f>
        <v>73045.1</v>
      </c>
      <c r="K611" s="74" t="s">
        <v>157</v>
      </c>
      <c r="L611" s="79" t="s">
        <v>198</v>
      </c>
      <c r="M611" s="74" t="s">
        <v>163</v>
      </c>
      <c r="N611" s="74">
        <v>18612239586</v>
      </c>
      <c r="O611" s="89"/>
    </row>
    <row r="612" s="14" customFormat="1" customHeight="1" spans="1:15">
      <c r="A612" s="76"/>
      <c r="B612" s="74"/>
      <c r="C612" s="74" t="s">
        <v>92</v>
      </c>
      <c r="D612" s="74">
        <v>200.4</v>
      </c>
      <c r="E612" s="74"/>
      <c r="F612" s="90"/>
      <c r="G612" s="79"/>
      <c r="H612" s="92"/>
      <c r="I612" s="92"/>
      <c r="J612" s="92"/>
      <c r="K612" s="74"/>
      <c r="L612" s="79"/>
      <c r="M612" s="74"/>
      <c r="N612" s="74"/>
      <c r="O612" s="92"/>
    </row>
    <row r="613" s="14" customFormat="1" customHeight="1" spans="1:15">
      <c r="A613" s="76"/>
      <c r="B613" s="74"/>
      <c r="C613" s="74" t="s">
        <v>90</v>
      </c>
      <c r="D613" s="74">
        <v>142.5</v>
      </c>
      <c r="E613" s="74"/>
      <c r="F613" s="90"/>
      <c r="G613" s="79"/>
      <c r="H613" s="92"/>
      <c r="I613" s="92"/>
      <c r="J613" s="92"/>
      <c r="K613" s="74"/>
      <c r="L613" s="79"/>
      <c r="M613" s="74"/>
      <c r="N613" s="74"/>
      <c r="O613" s="92"/>
    </row>
    <row r="614" s="14" customFormat="1" customHeight="1" spans="1:15">
      <c r="A614" s="76"/>
      <c r="B614" s="74"/>
      <c r="C614" s="74" t="s">
        <v>53</v>
      </c>
      <c r="D614" s="74">
        <v>516.8</v>
      </c>
      <c r="E614" s="74"/>
      <c r="F614" s="90"/>
      <c r="G614" s="79"/>
      <c r="H614" s="92"/>
      <c r="I614" s="92"/>
      <c r="J614" s="92"/>
      <c r="K614" s="74"/>
      <c r="L614" s="79"/>
      <c r="M614" s="74"/>
      <c r="N614" s="74"/>
      <c r="O614" s="92"/>
    </row>
    <row r="615" s="14" customFormat="1" customHeight="1" spans="1:15">
      <c r="A615" s="76"/>
      <c r="B615" s="74"/>
      <c r="C615" s="74" t="s">
        <v>59</v>
      </c>
      <c r="D615" s="74">
        <v>336.1</v>
      </c>
      <c r="E615" s="74"/>
      <c r="F615" s="90"/>
      <c r="G615" s="79"/>
      <c r="H615" s="92"/>
      <c r="I615" s="92"/>
      <c r="J615" s="92"/>
      <c r="K615" s="74"/>
      <c r="L615" s="79"/>
      <c r="M615" s="74"/>
      <c r="N615" s="74"/>
      <c r="O615" s="92"/>
    </row>
    <row r="616" s="14" customFormat="1" customHeight="1" spans="1:15">
      <c r="A616" s="76"/>
      <c r="B616" s="74"/>
      <c r="C616" s="74" t="s">
        <v>99</v>
      </c>
      <c r="D616" s="74">
        <v>274.8</v>
      </c>
      <c r="E616" s="74"/>
      <c r="F616" s="90"/>
      <c r="G616" s="79"/>
      <c r="H616" s="92"/>
      <c r="I616" s="92"/>
      <c r="J616" s="92"/>
      <c r="K616" s="74"/>
      <c r="L616" s="79"/>
      <c r="M616" s="74"/>
      <c r="N616" s="74"/>
      <c r="O616" s="92"/>
    </row>
    <row r="617" s="14" customFormat="1" customHeight="1" spans="1:15">
      <c r="A617" s="76"/>
      <c r="B617" s="74"/>
      <c r="C617" s="74" t="s">
        <v>31</v>
      </c>
      <c r="D617" s="74">
        <v>390.2</v>
      </c>
      <c r="E617" s="74"/>
      <c r="F617" s="90"/>
      <c r="G617" s="79"/>
      <c r="H617" s="92"/>
      <c r="I617" s="92"/>
      <c r="J617" s="92"/>
      <c r="K617" s="74"/>
      <c r="L617" s="79"/>
      <c r="M617" s="74"/>
      <c r="N617" s="74"/>
      <c r="O617" s="92"/>
    </row>
    <row r="618" s="14" customFormat="1" customHeight="1" spans="1:15">
      <c r="A618" s="76"/>
      <c r="B618" s="74"/>
      <c r="C618" s="74" t="s">
        <v>26</v>
      </c>
      <c r="D618" s="74">
        <v>391.6</v>
      </c>
      <c r="E618" s="74"/>
      <c r="F618" s="90"/>
      <c r="G618" s="79"/>
      <c r="H618" s="92"/>
      <c r="I618" s="92"/>
      <c r="J618" s="92"/>
      <c r="K618" s="74"/>
      <c r="L618" s="79"/>
      <c r="M618" s="74"/>
      <c r="N618" s="74"/>
      <c r="O618" s="92"/>
    </row>
    <row r="619" s="14" customFormat="1" customHeight="1" spans="1:15">
      <c r="A619" s="76"/>
      <c r="B619" s="74"/>
      <c r="C619" s="74" t="s">
        <v>32</v>
      </c>
      <c r="D619" s="74">
        <v>117.2</v>
      </c>
      <c r="E619" s="74"/>
      <c r="F619" s="90"/>
      <c r="G619" s="79"/>
      <c r="H619" s="92"/>
      <c r="I619" s="92"/>
      <c r="J619" s="92"/>
      <c r="K619" s="74"/>
      <c r="L619" s="79"/>
      <c r="M619" s="74"/>
      <c r="N619" s="74"/>
      <c r="O619" s="92"/>
    </row>
    <row r="620" s="14" customFormat="1" customHeight="1" spans="1:15">
      <c r="A620" s="76"/>
      <c r="B620" s="74"/>
      <c r="C620" s="74" t="s">
        <v>42</v>
      </c>
      <c r="D620" s="74">
        <v>240.4</v>
      </c>
      <c r="E620" s="74"/>
      <c r="F620" s="90"/>
      <c r="G620" s="79"/>
      <c r="H620" s="92"/>
      <c r="I620" s="92"/>
      <c r="J620" s="92"/>
      <c r="K620" s="74"/>
      <c r="L620" s="79"/>
      <c r="M620" s="74"/>
      <c r="N620" s="74"/>
      <c r="O620" s="92"/>
    </row>
    <row r="621" s="14" customFormat="1" customHeight="1" spans="1:15">
      <c r="A621" s="76"/>
      <c r="B621" s="74"/>
      <c r="C621" s="74" t="s">
        <v>104</v>
      </c>
      <c r="D621" s="74">
        <v>242</v>
      </c>
      <c r="E621" s="74"/>
      <c r="F621" s="90"/>
      <c r="G621" s="79"/>
      <c r="H621" s="92"/>
      <c r="I621" s="92"/>
      <c r="J621" s="92"/>
      <c r="K621" s="74"/>
      <c r="L621" s="79"/>
      <c r="M621" s="74"/>
      <c r="N621" s="74"/>
      <c r="O621" s="92"/>
    </row>
    <row r="622" s="14" customFormat="1" customHeight="1" spans="1:15">
      <c r="A622" s="76"/>
      <c r="B622" s="74"/>
      <c r="C622" s="74" t="s">
        <v>50</v>
      </c>
      <c r="D622" s="74">
        <v>236.8</v>
      </c>
      <c r="E622" s="74"/>
      <c r="F622" s="93"/>
      <c r="G622" s="79"/>
      <c r="H622" s="95"/>
      <c r="I622" s="95"/>
      <c r="J622" s="95"/>
      <c r="K622" s="74"/>
      <c r="L622" s="79"/>
      <c r="M622" s="74"/>
      <c r="N622" s="74"/>
      <c r="O622" s="95"/>
    </row>
    <row r="623" s="14" customFormat="1" customHeight="1" spans="1:15">
      <c r="A623" s="76"/>
      <c r="B623" s="74" t="s">
        <v>67</v>
      </c>
      <c r="C623" s="74" t="s">
        <v>68</v>
      </c>
      <c r="D623" s="74">
        <v>469</v>
      </c>
      <c r="E623" s="74">
        <f>SUM(D623:D628)</f>
        <v>3358</v>
      </c>
      <c r="F623" s="87"/>
      <c r="G623" s="79" t="s">
        <v>225</v>
      </c>
      <c r="H623" s="89">
        <v>22.5</v>
      </c>
      <c r="I623" s="89">
        <v>3800</v>
      </c>
      <c r="J623" s="89">
        <f>E623*H623+I623</f>
        <v>79355</v>
      </c>
      <c r="K623" s="74" t="s">
        <v>157</v>
      </c>
      <c r="L623" s="79" t="s">
        <v>198</v>
      </c>
      <c r="M623" s="96" t="s">
        <v>226</v>
      </c>
      <c r="N623" s="96" t="s">
        <v>226</v>
      </c>
      <c r="O623" s="89"/>
    </row>
    <row r="624" s="14" customFormat="1" customHeight="1" spans="1:15">
      <c r="A624" s="76"/>
      <c r="B624" s="74"/>
      <c r="C624" s="74" t="s">
        <v>69</v>
      </c>
      <c r="D624" s="74">
        <v>400.2</v>
      </c>
      <c r="E624" s="74"/>
      <c r="F624" s="90"/>
      <c r="G624" s="79"/>
      <c r="H624" s="92"/>
      <c r="I624" s="92"/>
      <c r="J624" s="92"/>
      <c r="K624" s="74"/>
      <c r="L624" s="79"/>
      <c r="M624" s="97"/>
      <c r="N624" s="97"/>
      <c r="O624" s="92"/>
    </row>
    <row r="625" s="14" customFormat="1" customHeight="1" spans="1:15">
      <c r="A625" s="76"/>
      <c r="B625" s="74"/>
      <c r="C625" s="74" t="s">
        <v>128</v>
      </c>
      <c r="D625" s="74">
        <v>427.4</v>
      </c>
      <c r="E625" s="74"/>
      <c r="F625" s="90"/>
      <c r="G625" s="79"/>
      <c r="H625" s="92"/>
      <c r="I625" s="92"/>
      <c r="J625" s="92"/>
      <c r="K625" s="74"/>
      <c r="L625" s="79"/>
      <c r="M625" s="97"/>
      <c r="N625" s="97"/>
      <c r="O625" s="92"/>
    </row>
    <row r="626" s="14" customFormat="1" customHeight="1" spans="1:15">
      <c r="A626" s="76"/>
      <c r="B626" s="74"/>
      <c r="C626" s="74" t="s">
        <v>125</v>
      </c>
      <c r="D626" s="74">
        <v>739.4</v>
      </c>
      <c r="E626" s="74"/>
      <c r="F626" s="90"/>
      <c r="G626" s="79"/>
      <c r="H626" s="92"/>
      <c r="I626" s="92"/>
      <c r="J626" s="92"/>
      <c r="K626" s="74"/>
      <c r="L626" s="79"/>
      <c r="M626" s="97"/>
      <c r="N626" s="97"/>
      <c r="O626" s="92"/>
    </row>
    <row r="627" s="14" customFormat="1" customHeight="1" spans="1:15">
      <c r="A627" s="76"/>
      <c r="B627" s="74"/>
      <c r="C627" s="74" t="s">
        <v>124</v>
      </c>
      <c r="D627" s="74">
        <v>584</v>
      </c>
      <c r="E627" s="74"/>
      <c r="F627" s="90"/>
      <c r="G627" s="79"/>
      <c r="H627" s="92"/>
      <c r="I627" s="92"/>
      <c r="J627" s="92"/>
      <c r="K627" s="74"/>
      <c r="L627" s="79"/>
      <c r="M627" s="97"/>
      <c r="N627" s="97"/>
      <c r="O627" s="92"/>
    </row>
    <row r="628" s="14" customFormat="1" customHeight="1" spans="1:15">
      <c r="A628" s="76"/>
      <c r="B628" s="74"/>
      <c r="C628" s="74" t="s">
        <v>121</v>
      </c>
      <c r="D628" s="74">
        <v>738</v>
      </c>
      <c r="E628" s="74"/>
      <c r="F628" s="93"/>
      <c r="G628" s="79"/>
      <c r="H628" s="95"/>
      <c r="I628" s="95"/>
      <c r="J628" s="95"/>
      <c r="K628" s="74"/>
      <c r="L628" s="79"/>
      <c r="M628" s="98"/>
      <c r="N628" s="98"/>
      <c r="O628" s="95"/>
    </row>
    <row r="629" s="14" customFormat="1" customHeight="1" spans="1:15">
      <c r="A629" s="76"/>
      <c r="B629" s="74" t="s">
        <v>16</v>
      </c>
      <c r="C629" s="74" t="s">
        <v>32</v>
      </c>
      <c r="D629" s="74">
        <v>1472.4</v>
      </c>
      <c r="E629" s="74">
        <f>SUM(D629:D634)</f>
        <v>4163.4</v>
      </c>
      <c r="F629" s="87">
        <v>0.4</v>
      </c>
      <c r="G629" s="79" t="s">
        <v>18</v>
      </c>
      <c r="H629" s="89">
        <v>22.5</v>
      </c>
      <c r="I629" s="89">
        <v>3800</v>
      </c>
      <c r="J629" s="89">
        <f>(E629-F629)*H629+I629</f>
        <v>97467.5</v>
      </c>
      <c r="K629" s="74" t="s">
        <v>157</v>
      </c>
      <c r="L629" s="79" t="s">
        <v>198</v>
      </c>
      <c r="M629" s="74" t="s">
        <v>227</v>
      </c>
      <c r="N629" s="74">
        <v>13995900801</v>
      </c>
      <c r="O629" s="89"/>
    </row>
    <row r="630" s="14" customFormat="1" customHeight="1" spans="1:15">
      <c r="A630" s="76"/>
      <c r="B630" s="74"/>
      <c r="C630" s="74" t="s">
        <v>31</v>
      </c>
      <c r="D630" s="74">
        <v>581.4</v>
      </c>
      <c r="E630" s="74"/>
      <c r="F630" s="90"/>
      <c r="G630" s="79"/>
      <c r="H630" s="92"/>
      <c r="I630" s="92"/>
      <c r="J630" s="92"/>
      <c r="K630" s="74"/>
      <c r="L630" s="79"/>
      <c r="M630" s="74"/>
      <c r="N630" s="74"/>
      <c r="O630" s="92"/>
    </row>
    <row r="631" s="14" customFormat="1" customHeight="1" spans="1:15">
      <c r="A631" s="76"/>
      <c r="B631" s="74"/>
      <c r="C631" s="74" t="s">
        <v>30</v>
      </c>
      <c r="D631" s="74">
        <v>444.2</v>
      </c>
      <c r="E631" s="74"/>
      <c r="F631" s="90"/>
      <c r="G631" s="79"/>
      <c r="H631" s="92"/>
      <c r="I631" s="92"/>
      <c r="J631" s="92"/>
      <c r="K631" s="74"/>
      <c r="L631" s="79"/>
      <c r="M631" s="74"/>
      <c r="N631" s="74"/>
      <c r="O631" s="92"/>
    </row>
    <row r="632" s="14" customFormat="1" customHeight="1" spans="1:15">
      <c r="A632" s="76"/>
      <c r="B632" s="74"/>
      <c r="C632" s="74" t="s">
        <v>29</v>
      </c>
      <c r="D632" s="74">
        <v>611</v>
      </c>
      <c r="E632" s="74"/>
      <c r="F632" s="90"/>
      <c r="G632" s="79"/>
      <c r="H632" s="92"/>
      <c r="I632" s="92"/>
      <c r="J632" s="92"/>
      <c r="K632" s="74"/>
      <c r="L632" s="79"/>
      <c r="M632" s="74"/>
      <c r="N632" s="74"/>
      <c r="O632" s="92"/>
    </row>
    <row r="633" s="14" customFormat="1" customHeight="1" spans="1:15">
      <c r="A633" s="76"/>
      <c r="B633" s="74"/>
      <c r="C633" s="74" t="s">
        <v>26</v>
      </c>
      <c r="D633" s="74">
        <v>661.8</v>
      </c>
      <c r="E633" s="74"/>
      <c r="F633" s="90"/>
      <c r="G633" s="79"/>
      <c r="H633" s="92"/>
      <c r="I633" s="92"/>
      <c r="J633" s="92"/>
      <c r="K633" s="74"/>
      <c r="L633" s="79"/>
      <c r="M633" s="74"/>
      <c r="N633" s="74"/>
      <c r="O633" s="92"/>
    </row>
    <row r="634" s="14" customFormat="1" customHeight="1" spans="1:15">
      <c r="A634" s="76"/>
      <c r="B634" s="74"/>
      <c r="C634" s="74" t="s">
        <v>53</v>
      </c>
      <c r="D634" s="74">
        <v>392.6</v>
      </c>
      <c r="E634" s="74"/>
      <c r="F634" s="93"/>
      <c r="G634" s="79"/>
      <c r="H634" s="95"/>
      <c r="I634" s="95"/>
      <c r="J634" s="95"/>
      <c r="K634" s="74"/>
      <c r="L634" s="79"/>
      <c r="M634" s="74"/>
      <c r="N634" s="74"/>
      <c r="O634" s="95"/>
    </row>
    <row r="635" s="14" customFormat="1" customHeight="1" spans="1:15">
      <c r="A635" s="76"/>
      <c r="B635" s="74" t="s">
        <v>67</v>
      </c>
      <c r="C635" s="74" t="s">
        <v>50</v>
      </c>
      <c r="D635" s="74">
        <v>246</v>
      </c>
      <c r="E635" s="74">
        <f>SUM(D635:D645)</f>
        <v>3559.4</v>
      </c>
      <c r="F635" s="87">
        <v>0.4</v>
      </c>
      <c r="G635" s="79" t="s">
        <v>18</v>
      </c>
      <c r="H635" s="89">
        <v>22.5</v>
      </c>
      <c r="I635" s="89">
        <v>3800</v>
      </c>
      <c r="J635" s="89">
        <f>(E635-F635)*H635+I635</f>
        <v>83877.5</v>
      </c>
      <c r="K635" s="74" t="s">
        <v>157</v>
      </c>
      <c r="L635" s="79" t="s">
        <v>198</v>
      </c>
      <c r="M635" s="74" t="s">
        <v>210</v>
      </c>
      <c r="N635" s="74">
        <v>15872532386</v>
      </c>
      <c r="O635" s="89"/>
    </row>
    <row r="636" s="14" customFormat="1" customHeight="1" spans="1:15">
      <c r="A636" s="76"/>
      <c r="B636" s="74"/>
      <c r="C636" s="74" t="s">
        <v>78</v>
      </c>
      <c r="D636" s="74">
        <v>423.3</v>
      </c>
      <c r="E636" s="74"/>
      <c r="F636" s="90"/>
      <c r="G636" s="79"/>
      <c r="H636" s="92"/>
      <c r="I636" s="92"/>
      <c r="J636" s="92"/>
      <c r="K636" s="74"/>
      <c r="L636" s="79"/>
      <c r="M636" s="74"/>
      <c r="N636" s="74"/>
      <c r="O636" s="92"/>
    </row>
    <row r="637" s="14" customFormat="1" customHeight="1" spans="1:15">
      <c r="A637" s="76"/>
      <c r="B637" s="74"/>
      <c r="C637" s="74" t="s">
        <v>51</v>
      </c>
      <c r="D637" s="74">
        <v>412</v>
      </c>
      <c r="E637" s="74"/>
      <c r="F637" s="90"/>
      <c r="G637" s="79"/>
      <c r="H637" s="92"/>
      <c r="I637" s="92"/>
      <c r="J637" s="92"/>
      <c r="K637" s="74"/>
      <c r="L637" s="79"/>
      <c r="M637" s="74"/>
      <c r="N637" s="74"/>
      <c r="O637" s="92"/>
    </row>
    <row r="638" s="14" customFormat="1" customHeight="1" spans="1:15">
      <c r="A638" s="76"/>
      <c r="B638" s="74"/>
      <c r="C638" s="74" t="s">
        <v>52</v>
      </c>
      <c r="D638" s="74">
        <v>426.4</v>
      </c>
      <c r="E638" s="74"/>
      <c r="F638" s="90"/>
      <c r="G638" s="79"/>
      <c r="H638" s="92"/>
      <c r="I638" s="92"/>
      <c r="J638" s="92"/>
      <c r="K638" s="74"/>
      <c r="L638" s="79"/>
      <c r="M638" s="74"/>
      <c r="N638" s="74"/>
      <c r="O638" s="92"/>
    </row>
    <row r="639" s="14" customFormat="1" customHeight="1" spans="1:15">
      <c r="A639" s="76"/>
      <c r="B639" s="74"/>
      <c r="C639" s="74" t="s">
        <v>185</v>
      </c>
      <c r="D639" s="74">
        <v>373</v>
      </c>
      <c r="E639" s="74"/>
      <c r="F639" s="90"/>
      <c r="G639" s="79"/>
      <c r="H639" s="92"/>
      <c r="I639" s="92"/>
      <c r="J639" s="92"/>
      <c r="K639" s="74"/>
      <c r="L639" s="79"/>
      <c r="M639" s="74"/>
      <c r="N639" s="74"/>
      <c r="O639" s="92"/>
    </row>
    <row r="640" s="14" customFormat="1" customHeight="1" spans="1:15">
      <c r="A640" s="76"/>
      <c r="B640" s="74"/>
      <c r="C640" s="74" t="s">
        <v>166</v>
      </c>
      <c r="D640" s="74">
        <v>426.8</v>
      </c>
      <c r="E640" s="74"/>
      <c r="F640" s="90"/>
      <c r="G640" s="79"/>
      <c r="H640" s="92"/>
      <c r="I640" s="92"/>
      <c r="J640" s="92"/>
      <c r="K640" s="74"/>
      <c r="L640" s="79"/>
      <c r="M640" s="74"/>
      <c r="N640" s="74"/>
      <c r="O640" s="92"/>
    </row>
    <row r="641" s="14" customFormat="1" customHeight="1" spans="1:15">
      <c r="A641" s="76"/>
      <c r="B641" s="74"/>
      <c r="C641" s="74" t="s">
        <v>186</v>
      </c>
      <c r="D641" s="74">
        <v>411.7</v>
      </c>
      <c r="E641" s="74"/>
      <c r="F641" s="90"/>
      <c r="G641" s="79"/>
      <c r="H641" s="92"/>
      <c r="I641" s="92"/>
      <c r="J641" s="92"/>
      <c r="K641" s="74"/>
      <c r="L641" s="79"/>
      <c r="M641" s="74"/>
      <c r="N641" s="74"/>
      <c r="O641" s="92"/>
    </row>
    <row r="642" s="14" customFormat="1" customHeight="1" spans="1:15">
      <c r="A642" s="76"/>
      <c r="B642" s="74"/>
      <c r="C642" s="74" t="s">
        <v>104</v>
      </c>
      <c r="D642" s="74">
        <v>175.2</v>
      </c>
      <c r="E642" s="74"/>
      <c r="F642" s="90"/>
      <c r="G642" s="79"/>
      <c r="H642" s="92"/>
      <c r="I642" s="92"/>
      <c r="J642" s="92"/>
      <c r="K642" s="74"/>
      <c r="L642" s="79"/>
      <c r="M642" s="74"/>
      <c r="N642" s="74"/>
      <c r="O642" s="92"/>
    </row>
    <row r="643" s="14" customFormat="1" customHeight="1" spans="1:15">
      <c r="A643" s="76"/>
      <c r="B643" s="74"/>
      <c r="C643" s="74" t="s">
        <v>26</v>
      </c>
      <c r="D643" s="74">
        <v>180.8</v>
      </c>
      <c r="E643" s="74"/>
      <c r="F643" s="90"/>
      <c r="G643" s="79"/>
      <c r="H643" s="92"/>
      <c r="I643" s="92"/>
      <c r="J643" s="92"/>
      <c r="K643" s="74"/>
      <c r="L643" s="79"/>
      <c r="M643" s="74"/>
      <c r="N643" s="74"/>
      <c r="O643" s="92"/>
    </row>
    <row r="644" s="14" customFormat="1" customHeight="1" spans="1:15">
      <c r="A644" s="76"/>
      <c r="B644" s="74"/>
      <c r="C644" s="74" t="s">
        <v>31</v>
      </c>
      <c r="D644" s="74">
        <v>205.6</v>
      </c>
      <c r="E644" s="74"/>
      <c r="F644" s="90"/>
      <c r="G644" s="79"/>
      <c r="H644" s="92"/>
      <c r="I644" s="92"/>
      <c r="J644" s="92"/>
      <c r="K644" s="74"/>
      <c r="L644" s="79"/>
      <c r="M644" s="74"/>
      <c r="N644" s="74"/>
      <c r="O644" s="92"/>
    </row>
    <row r="645" s="14" customFormat="1" customHeight="1" spans="1:15">
      <c r="A645" s="76"/>
      <c r="B645" s="74"/>
      <c r="C645" s="74" t="s">
        <v>32</v>
      </c>
      <c r="D645" s="74">
        <v>278.6</v>
      </c>
      <c r="E645" s="74"/>
      <c r="F645" s="93"/>
      <c r="G645" s="79"/>
      <c r="H645" s="95"/>
      <c r="I645" s="95"/>
      <c r="J645" s="95"/>
      <c r="K645" s="74"/>
      <c r="L645" s="79"/>
      <c r="M645" s="74"/>
      <c r="N645" s="74"/>
      <c r="O645" s="95"/>
    </row>
    <row r="646" s="14" customFormat="1" customHeight="1" spans="1:15">
      <c r="A646" s="76"/>
      <c r="B646" s="74" t="s">
        <v>48</v>
      </c>
      <c r="C646" s="74" t="s">
        <v>26</v>
      </c>
      <c r="D646" s="74">
        <v>615.2</v>
      </c>
      <c r="E646" s="74">
        <f>SUM(D646:D648)</f>
        <v>3135.6</v>
      </c>
      <c r="F646" s="87">
        <v>46.4</v>
      </c>
      <c r="G646" s="79" t="s">
        <v>62</v>
      </c>
      <c r="H646" s="89">
        <v>22.5</v>
      </c>
      <c r="I646" s="89">
        <v>4200</v>
      </c>
      <c r="J646" s="89">
        <f>(E646+F646)*H646+I646</f>
        <v>75795</v>
      </c>
      <c r="K646" s="74" t="s">
        <v>169</v>
      </c>
      <c r="L646" s="79" t="s">
        <v>228</v>
      </c>
      <c r="M646" s="74" t="s">
        <v>170</v>
      </c>
      <c r="N646" s="74">
        <v>13974086533</v>
      </c>
      <c r="O646" s="89"/>
    </row>
    <row r="647" s="14" customFormat="1" customHeight="1" spans="1:15">
      <c r="A647" s="76"/>
      <c r="B647" s="74"/>
      <c r="C647" s="74" t="s">
        <v>229</v>
      </c>
      <c r="D647" s="74">
        <v>1010.6</v>
      </c>
      <c r="E647" s="74"/>
      <c r="F647" s="90"/>
      <c r="G647" s="79"/>
      <c r="H647" s="92"/>
      <c r="I647" s="92"/>
      <c r="J647" s="92"/>
      <c r="K647" s="74"/>
      <c r="L647" s="79"/>
      <c r="M647" s="74"/>
      <c r="N647" s="74"/>
      <c r="O647" s="92"/>
    </row>
    <row r="648" s="14" customFormat="1" customHeight="1" spans="1:15">
      <c r="A648" s="76"/>
      <c r="B648" s="74"/>
      <c r="C648" s="74" t="s">
        <v>29</v>
      </c>
      <c r="D648" s="74">
        <v>1509.8</v>
      </c>
      <c r="E648" s="74"/>
      <c r="F648" s="93"/>
      <c r="G648" s="79"/>
      <c r="H648" s="95"/>
      <c r="I648" s="95"/>
      <c r="J648" s="95"/>
      <c r="K648" s="74"/>
      <c r="L648" s="79"/>
      <c r="M648" s="74"/>
      <c r="N648" s="74"/>
      <c r="O648" s="95"/>
    </row>
    <row r="649" s="14" customFormat="1" customHeight="1" spans="1:15">
      <c r="A649" s="76"/>
      <c r="B649" s="74" t="s">
        <v>48</v>
      </c>
      <c r="C649" s="74" t="s">
        <v>230</v>
      </c>
      <c r="D649" s="74">
        <v>667.2</v>
      </c>
      <c r="E649" s="74">
        <f>SUM(D649:D653)</f>
        <v>4780.4</v>
      </c>
      <c r="F649" s="87">
        <v>36.6</v>
      </c>
      <c r="G649" s="89"/>
      <c r="H649" s="89">
        <v>23</v>
      </c>
      <c r="I649" s="89">
        <v>4200</v>
      </c>
      <c r="J649" s="89">
        <f>(E649+F649)*H649+I649</f>
        <v>114991</v>
      </c>
      <c r="K649" s="74" t="s">
        <v>126</v>
      </c>
      <c r="L649" s="79"/>
      <c r="M649" s="74" t="s">
        <v>165</v>
      </c>
      <c r="N649" s="74">
        <v>13165821789</v>
      </c>
      <c r="O649" s="89"/>
    </row>
    <row r="650" s="14" customFormat="1" customHeight="1" spans="1:15">
      <c r="A650" s="76"/>
      <c r="B650" s="74"/>
      <c r="C650" s="74" t="s">
        <v>30</v>
      </c>
      <c r="D650" s="74">
        <v>660</v>
      </c>
      <c r="E650" s="74"/>
      <c r="F650" s="90"/>
      <c r="G650" s="92"/>
      <c r="H650" s="92"/>
      <c r="I650" s="92"/>
      <c r="J650" s="92"/>
      <c r="K650" s="74"/>
      <c r="L650" s="79"/>
      <c r="M650" s="74"/>
      <c r="N650" s="74"/>
      <c r="O650" s="92"/>
    </row>
    <row r="651" s="14" customFormat="1" customHeight="1" spans="1:15">
      <c r="A651" s="76"/>
      <c r="B651" s="74"/>
      <c r="C651" s="74" t="s">
        <v>104</v>
      </c>
      <c r="D651" s="74">
        <v>469.4</v>
      </c>
      <c r="E651" s="74"/>
      <c r="F651" s="90"/>
      <c r="G651" s="92"/>
      <c r="H651" s="92"/>
      <c r="I651" s="92"/>
      <c r="J651" s="92"/>
      <c r="K651" s="74"/>
      <c r="L651" s="79"/>
      <c r="M651" s="74"/>
      <c r="N651" s="74"/>
      <c r="O651" s="92"/>
    </row>
    <row r="652" s="14" customFormat="1" customHeight="1" spans="1:15">
      <c r="A652" s="76"/>
      <c r="B652" s="74"/>
      <c r="C652" s="74" t="s">
        <v>59</v>
      </c>
      <c r="D652" s="74">
        <v>937.4</v>
      </c>
      <c r="E652" s="74"/>
      <c r="F652" s="90"/>
      <c r="G652" s="92"/>
      <c r="H652" s="92"/>
      <c r="I652" s="92"/>
      <c r="J652" s="92"/>
      <c r="K652" s="74"/>
      <c r="L652" s="79"/>
      <c r="M652" s="74"/>
      <c r="N652" s="74"/>
      <c r="O652" s="92"/>
    </row>
    <row r="653" s="14" customFormat="1" customHeight="1" spans="1:15">
      <c r="A653" s="99"/>
      <c r="B653" s="74"/>
      <c r="C653" s="74" t="s">
        <v>53</v>
      </c>
      <c r="D653" s="74">
        <v>2046.4</v>
      </c>
      <c r="E653" s="74"/>
      <c r="F653" s="93"/>
      <c r="G653" s="95"/>
      <c r="H653" s="95"/>
      <c r="I653" s="95"/>
      <c r="J653" s="95"/>
      <c r="K653" s="74"/>
      <c r="L653" s="79"/>
      <c r="M653" s="74"/>
      <c r="N653" s="74"/>
      <c r="O653" s="95"/>
    </row>
    <row r="654" s="14" customFormat="1" customHeight="1" spans="1:15">
      <c r="A654" s="100">
        <v>45008</v>
      </c>
      <c r="B654" s="74" t="s">
        <v>16</v>
      </c>
      <c r="C654" s="74" t="s">
        <v>92</v>
      </c>
      <c r="D654" s="74">
        <v>1029.4</v>
      </c>
      <c r="E654" s="74">
        <f>SUM(D654:D658)</f>
        <v>4077</v>
      </c>
      <c r="F654" s="75"/>
      <c r="G654" s="80">
        <v>2</v>
      </c>
      <c r="H654" s="74">
        <v>25</v>
      </c>
      <c r="I654" s="74">
        <v>1800</v>
      </c>
      <c r="J654" s="74">
        <f>E654*H654+I654</f>
        <v>103725</v>
      </c>
      <c r="K654" s="74" t="s">
        <v>74</v>
      </c>
      <c r="L654" s="79" t="s">
        <v>216</v>
      </c>
      <c r="M654" s="74" t="s">
        <v>75</v>
      </c>
      <c r="N654" s="74">
        <v>18015117637</v>
      </c>
      <c r="O654" s="74" t="s">
        <v>21</v>
      </c>
    </row>
    <row r="655" s="14" customFormat="1" customHeight="1" spans="1:15">
      <c r="A655" s="100"/>
      <c r="B655" s="74"/>
      <c r="C655" s="74" t="s">
        <v>90</v>
      </c>
      <c r="D655" s="74">
        <v>625.4</v>
      </c>
      <c r="E655" s="74"/>
      <c r="F655" s="75"/>
      <c r="G655" s="74"/>
      <c r="H655" s="74"/>
      <c r="I655" s="74"/>
      <c r="J655" s="74"/>
      <c r="K655" s="74"/>
      <c r="L655" s="79"/>
      <c r="M655" s="74"/>
      <c r="N655" s="74"/>
      <c r="O655" s="74"/>
    </row>
    <row r="656" s="14" customFormat="1" customHeight="1" spans="1:15">
      <c r="A656" s="100"/>
      <c r="B656" s="74"/>
      <c r="C656" s="74" t="s">
        <v>99</v>
      </c>
      <c r="D656" s="74">
        <v>988.6</v>
      </c>
      <c r="E656" s="74"/>
      <c r="F656" s="75"/>
      <c r="G656" s="74"/>
      <c r="H656" s="74"/>
      <c r="I656" s="74"/>
      <c r="J656" s="74"/>
      <c r="K656" s="74"/>
      <c r="L656" s="79"/>
      <c r="M656" s="74"/>
      <c r="N656" s="74"/>
      <c r="O656" s="74"/>
    </row>
    <row r="657" s="14" customFormat="1" customHeight="1" spans="1:15">
      <c r="A657" s="100"/>
      <c r="B657" s="74"/>
      <c r="C657" s="74" t="s">
        <v>53</v>
      </c>
      <c r="D657" s="74">
        <v>925.8</v>
      </c>
      <c r="E657" s="74"/>
      <c r="F657" s="75"/>
      <c r="G657" s="74"/>
      <c r="H657" s="74"/>
      <c r="I657" s="74"/>
      <c r="J657" s="74"/>
      <c r="K657" s="74"/>
      <c r="L657" s="79"/>
      <c r="M657" s="74"/>
      <c r="N657" s="74"/>
      <c r="O657" s="74"/>
    </row>
    <row r="658" s="14" customFormat="1" customHeight="1" spans="1:15">
      <c r="A658" s="100"/>
      <c r="B658" s="74"/>
      <c r="C658" s="74" t="s">
        <v>59</v>
      </c>
      <c r="D658" s="74">
        <v>507.8</v>
      </c>
      <c r="E658" s="74"/>
      <c r="F658" s="75"/>
      <c r="G658" s="74"/>
      <c r="H658" s="74"/>
      <c r="I658" s="74"/>
      <c r="J658" s="74"/>
      <c r="K658" s="74"/>
      <c r="L658" s="79"/>
      <c r="M658" s="74"/>
      <c r="N658" s="74"/>
      <c r="O658" s="74"/>
    </row>
    <row r="659" s="14" customFormat="1" ht="23" customHeight="1" spans="1:15">
      <c r="A659" s="100"/>
      <c r="B659" s="77" t="s">
        <v>94</v>
      </c>
      <c r="C659" s="74" t="s">
        <v>45</v>
      </c>
      <c r="D659" s="74">
        <v>1399</v>
      </c>
      <c r="E659" s="74">
        <f>SUM(D659)</f>
        <v>1399</v>
      </c>
      <c r="F659" s="75"/>
      <c r="G659" s="78" t="s">
        <v>18</v>
      </c>
      <c r="H659" s="74">
        <v>25</v>
      </c>
      <c r="I659" s="74">
        <v>1800</v>
      </c>
      <c r="J659" s="86">
        <f>E659*H659+I659</f>
        <v>36775</v>
      </c>
      <c r="K659" s="74" t="s">
        <v>35</v>
      </c>
      <c r="L659" s="74">
        <v>18672495988</v>
      </c>
      <c r="M659" s="74" t="s">
        <v>116</v>
      </c>
      <c r="N659" s="74">
        <v>15815593855</v>
      </c>
      <c r="O659" s="74" t="s">
        <v>21</v>
      </c>
    </row>
    <row r="660" s="14" customFormat="1" customHeight="1" spans="1:15">
      <c r="A660" s="100"/>
      <c r="B660" s="74" t="s">
        <v>73</v>
      </c>
      <c r="C660" s="74" t="s">
        <v>32</v>
      </c>
      <c r="D660" s="74">
        <v>116.8</v>
      </c>
      <c r="E660" s="74">
        <f>SUM(D660:D667)</f>
        <v>3695</v>
      </c>
      <c r="F660" s="75"/>
      <c r="G660" s="80">
        <v>2</v>
      </c>
      <c r="H660" s="74">
        <v>23</v>
      </c>
      <c r="I660" s="74">
        <v>1800</v>
      </c>
      <c r="J660" s="74">
        <f>E660*H660+I660</f>
        <v>86785</v>
      </c>
      <c r="K660" s="74" t="s">
        <v>180</v>
      </c>
      <c r="L660" s="74">
        <v>18071202638</v>
      </c>
      <c r="M660" s="74" t="s">
        <v>231</v>
      </c>
      <c r="N660" s="74">
        <v>13961993215</v>
      </c>
      <c r="O660" s="74" t="s">
        <v>21</v>
      </c>
    </row>
    <row r="661" s="14" customFormat="1" customHeight="1" spans="1:15">
      <c r="A661" s="100"/>
      <c r="B661" s="74"/>
      <c r="C661" s="74" t="s">
        <v>42</v>
      </c>
      <c r="D661" s="74">
        <v>469.6</v>
      </c>
      <c r="E661" s="74"/>
      <c r="F661" s="75"/>
      <c r="G661" s="80"/>
      <c r="H661" s="74"/>
      <c r="I661" s="74"/>
      <c r="J661" s="74"/>
      <c r="K661" s="74"/>
      <c r="L661" s="74"/>
      <c r="M661" s="74"/>
      <c r="N661" s="74"/>
      <c r="O661" s="74"/>
    </row>
    <row r="662" s="14" customFormat="1" customHeight="1" spans="1:15">
      <c r="A662" s="100"/>
      <c r="B662" s="74"/>
      <c r="C662" s="74" t="s">
        <v>104</v>
      </c>
      <c r="D662" s="74">
        <v>542.6</v>
      </c>
      <c r="E662" s="74"/>
      <c r="F662" s="75"/>
      <c r="G662" s="80"/>
      <c r="H662" s="74"/>
      <c r="I662" s="74"/>
      <c r="J662" s="74"/>
      <c r="K662" s="74"/>
      <c r="L662" s="74"/>
      <c r="M662" s="74"/>
      <c r="N662" s="74"/>
      <c r="O662" s="74"/>
    </row>
    <row r="663" s="14" customFormat="1" customHeight="1" spans="1:15">
      <c r="A663" s="100"/>
      <c r="B663" s="74"/>
      <c r="C663" s="74" t="s">
        <v>50</v>
      </c>
      <c r="D663" s="74">
        <v>454.6</v>
      </c>
      <c r="E663" s="74"/>
      <c r="F663" s="75"/>
      <c r="G663" s="80"/>
      <c r="H663" s="74"/>
      <c r="I663" s="74"/>
      <c r="J663" s="74"/>
      <c r="K663" s="74"/>
      <c r="L663" s="74"/>
      <c r="M663" s="74"/>
      <c r="N663" s="74"/>
      <c r="O663" s="74"/>
    </row>
    <row r="664" s="14" customFormat="1" customHeight="1" spans="1:15">
      <c r="A664" s="100"/>
      <c r="B664" s="74"/>
      <c r="C664" s="74" t="s">
        <v>51</v>
      </c>
      <c r="D664" s="74">
        <v>395.4</v>
      </c>
      <c r="E664" s="74"/>
      <c r="F664" s="75"/>
      <c r="G664" s="80"/>
      <c r="H664" s="74"/>
      <c r="I664" s="74"/>
      <c r="J664" s="74"/>
      <c r="K664" s="74"/>
      <c r="L664" s="74"/>
      <c r="M664" s="74"/>
      <c r="N664" s="74"/>
      <c r="O664" s="74"/>
    </row>
    <row r="665" s="14" customFormat="1" customHeight="1" spans="1:15">
      <c r="A665" s="100"/>
      <c r="B665" s="74"/>
      <c r="C665" s="74" t="s">
        <v>52</v>
      </c>
      <c r="D665" s="74">
        <v>479.2</v>
      </c>
      <c r="E665" s="74"/>
      <c r="F665" s="75"/>
      <c r="G665" s="80"/>
      <c r="H665" s="74"/>
      <c r="I665" s="74"/>
      <c r="J665" s="74"/>
      <c r="K665" s="74"/>
      <c r="L665" s="74"/>
      <c r="M665" s="74"/>
      <c r="N665" s="74"/>
      <c r="O665" s="74"/>
    </row>
    <row r="666" s="14" customFormat="1" customHeight="1" spans="1:15">
      <c r="A666" s="100"/>
      <c r="B666" s="74"/>
      <c r="C666" s="74" t="s">
        <v>166</v>
      </c>
      <c r="D666" s="74">
        <v>571.2</v>
      </c>
      <c r="E666" s="74"/>
      <c r="F666" s="75"/>
      <c r="G666" s="80"/>
      <c r="H666" s="74"/>
      <c r="I666" s="74"/>
      <c r="J666" s="74"/>
      <c r="K666" s="74"/>
      <c r="L666" s="74"/>
      <c r="M666" s="74"/>
      <c r="N666" s="74"/>
      <c r="O666" s="74"/>
    </row>
    <row r="667" s="14" customFormat="1" customHeight="1" spans="1:15">
      <c r="A667" s="100"/>
      <c r="B667" s="74"/>
      <c r="C667" s="74" t="s">
        <v>79</v>
      </c>
      <c r="D667" s="74">
        <v>665.6</v>
      </c>
      <c r="E667" s="74"/>
      <c r="F667" s="75"/>
      <c r="G667" s="80"/>
      <c r="H667" s="74"/>
      <c r="I667" s="74"/>
      <c r="J667" s="74"/>
      <c r="K667" s="74"/>
      <c r="L667" s="74"/>
      <c r="M667" s="74"/>
      <c r="N667" s="74"/>
      <c r="O667" s="74"/>
    </row>
    <row r="668" s="14" customFormat="1" customHeight="1" spans="1:15">
      <c r="A668" s="100"/>
      <c r="B668" s="74" t="s">
        <v>83</v>
      </c>
      <c r="C668" s="74" t="s">
        <v>39</v>
      </c>
      <c r="D668" s="74">
        <v>720.6</v>
      </c>
      <c r="E668" s="74">
        <f>SUM(D668:D679)</f>
        <v>4006</v>
      </c>
      <c r="F668" s="75"/>
      <c r="G668" s="74">
        <v>2.2</v>
      </c>
      <c r="H668" s="74">
        <v>23</v>
      </c>
      <c r="I668" s="74">
        <v>1800</v>
      </c>
      <c r="J668" s="74">
        <f>E668*H668+I668</f>
        <v>93938</v>
      </c>
      <c r="K668" s="74" t="s">
        <v>19</v>
      </c>
      <c r="L668" s="74">
        <v>15972819068</v>
      </c>
      <c r="M668" s="74" t="s">
        <v>20</v>
      </c>
      <c r="N668" s="74">
        <v>13656220326</v>
      </c>
      <c r="O668" s="74" t="s">
        <v>21</v>
      </c>
    </row>
    <row r="669" s="14" customFormat="1" customHeight="1" spans="1:15">
      <c r="A669" s="100"/>
      <c r="B669" s="74" t="s">
        <v>70</v>
      </c>
      <c r="C669" s="74" t="s">
        <v>101</v>
      </c>
      <c r="D669" s="74">
        <v>207.4</v>
      </c>
      <c r="E669" s="74"/>
      <c r="F669" s="75"/>
      <c r="G669" s="74"/>
      <c r="H669" s="74"/>
      <c r="I669" s="74"/>
      <c r="J669" s="74"/>
      <c r="K669" s="74"/>
      <c r="L669" s="74"/>
      <c r="M669" s="74"/>
      <c r="N669" s="74"/>
      <c r="O669" s="74"/>
    </row>
    <row r="670" s="14" customFormat="1" customHeight="1" spans="1:15">
      <c r="A670" s="100"/>
      <c r="B670" s="74"/>
      <c r="C670" s="74" t="s">
        <v>17</v>
      </c>
      <c r="D670" s="74">
        <v>392</v>
      </c>
      <c r="E670" s="74"/>
      <c r="F670" s="75"/>
      <c r="G670" s="74"/>
      <c r="H670" s="74"/>
      <c r="I670" s="74"/>
      <c r="J670" s="74"/>
      <c r="K670" s="74"/>
      <c r="L670" s="74"/>
      <c r="M670" s="74"/>
      <c r="N670" s="74"/>
      <c r="O670" s="74"/>
    </row>
    <row r="671" s="14" customFormat="1" customHeight="1" spans="1:15">
      <c r="A671" s="100"/>
      <c r="B671" s="74"/>
      <c r="C671" s="74" t="s">
        <v>34</v>
      </c>
      <c r="D671" s="74">
        <v>388.8</v>
      </c>
      <c r="E671" s="74"/>
      <c r="F671" s="75"/>
      <c r="G671" s="74"/>
      <c r="H671" s="74"/>
      <c r="I671" s="74"/>
      <c r="J671" s="74"/>
      <c r="K671" s="74"/>
      <c r="L671" s="74"/>
      <c r="M671" s="74"/>
      <c r="N671" s="74"/>
      <c r="O671" s="74"/>
    </row>
    <row r="672" s="14" customFormat="1" customHeight="1" spans="1:15">
      <c r="A672" s="100"/>
      <c r="B672" s="74"/>
      <c r="C672" s="74" t="s">
        <v>37</v>
      </c>
      <c r="D672" s="74">
        <v>289</v>
      </c>
      <c r="E672" s="74"/>
      <c r="F672" s="75"/>
      <c r="G672" s="74"/>
      <c r="H672" s="74"/>
      <c r="I672" s="74"/>
      <c r="J672" s="74"/>
      <c r="K672" s="74"/>
      <c r="L672" s="74"/>
      <c r="M672" s="74"/>
      <c r="N672" s="74"/>
      <c r="O672" s="74"/>
    </row>
    <row r="673" s="14" customFormat="1" customHeight="1" spans="1:15">
      <c r="A673" s="100"/>
      <c r="B673" s="74"/>
      <c r="C673" s="74" t="s">
        <v>38</v>
      </c>
      <c r="D673" s="74">
        <v>388.2</v>
      </c>
      <c r="E673" s="74"/>
      <c r="F673" s="75"/>
      <c r="G673" s="74"/>
      <c r="H673" s="74"/>
      <c r="I673" s="74"/>
      <c r="J673" s="74"/>
      <c r="K673" s="74"/>
      <c r="L673" s="74"/>
      <c r="M673" s="74"/>
      <c r="N673" s="74"/>
      <c r="O673" s="74"/>
    </row>
    <row r="674" s="14" customFormat="1" customHeight="1" spans="1:15">
      <c r="A674" s="100"/>
      <c r="B674" s="74"/>
      <c r="C674" s="74" t="s">
        <v>149</v>
      </c>
      <c r="D674" s="74">
        <v>283.2</v>
      </c>
      <c r="E674" s="74"/>
      <c r="F674" s="75"/>
      <c r="G674" s="74"/>
      <c r="H674" s="74"/>
      <c r="I674" s="74"/>
      <c r="J674" s="74"/>
      <c r="K674" s="74"/>
      <c r="L674" s="74"/>
      <c r="M674" s="74"/>
      <c r="N674" s="74"/>
      <c r="O674" s="74"/>
    </row>
    <row r="675" s="14" customFormat="1" customHeight="1" spans="1:15">
      <c r="A675" s="100"/>
      <c r="B675" s="74"/>
      <c r="C675" s="74" t="s">
        <v>40</v>
      </c>
      <c r="D675" s="74">
        <v>269.4</v>
      </c>
      <c r="E675" s="74"/>
      <c r="F675" s="75"/>
      <c r="G675" s="74"/>
      <c r="H675" s="74"/>
      <c r="I675" s="74"/>
      <c r="J675" s="74"/>
      <c r="K675" s="74"/>
      <c r="L675" s="74"/>
      <c r="M675" s="74"/>
      <c r="N675" s="74"/>
      <c r="O675" s="74"/>
    </row>
    <row r="676" s="14" customFormat="1" customHeight="1" spans="1:15">
      <c r="A676" s="100"/>
      <c r="B676" s="74"/>
      <c r="C676" s="74" t="s">
        <v>45</v>
      </c>
      <c r="D676" s="74">
        <v>248.2</v>
      </c>
      <c r="E676" s="74"/>
      <c r="F676" s="75"/>
      <c r="G676" s="74"/>
      <c r="H676" s="74"/>
      <c r="I676" s="74"/>
      <c r="J676" s="74"/>
      <c r="K676" s="74"/>
      <c r="L676" s="74"/>
      <c r="M676" s="74"/>
      <c r="N676" s="74"/>
      <c r="O676" s="74"/>
    </row>
    <row r="677" s="14" customFormat="1" customHeight="1" spans="1:15">
      <c r="A677" s="100"/>
      <c r="B677" s="74"/>
      <c r="C677" s="74" t="s">
        <v>39</v>
      </c>
      <c r="D677" s="74">
        <v>70.4</v>
      </c>
      <c r="E677" s="74"/>
      <c r="F677" s="75"/>
      <c r="G677" s="74"/>
      <c r="H677" s="74"/>
      <c r="I677" s="74"/>
      <c r="J677" s="74"/>
      <c r="K677" s="74"/>
      <c r="L677" s="74"/>
      <c r="M677" s="74"/>
      <c r="N677" s="74"/>
      <c r="O677" s="74"/>
    </row>
    <row r="678" s="14" customFormat="1" customHeight="1" spans="1:15">
      <c r="A678" s="100"/>
      <c r="B678" s="74"/>
      <c r="C678" s="74" t="s">
        <v>146</v>
      </c>
      <c r="D678" s="74">
        <v>323.8</v>
      </c>
      <c r="E678" s="74"/>
      <c r="F678" s="75"/>
      <c r="G678" s="74"/>
      <c r="H678" s="74"/>
      <c r="I678" s="74"/>
      <c r="J678" s="74"/>
      <c r="K678" s="74"/>
      <c r="L678" s="74"/>
      <c r="M678" s="74"/>
      <c r="N678" s="74"/>
      <c r="O678" s="74"/>
    </row>
    <row r="679" s="14" customFormat="1" customHeight="1" spans="1:15">
      <c r="A679" s="100"/>
      <c r="B679" s="74"/>
      <c r="C679" s="74" t="s">
        <v>46</v>
      </c>
      <c r="D679" s="74">
        <v>425</v>
      </c>
      <c r="E679" s="74"/>
      <c r="F679" s="75"/>
      <c r="G679" s="74"/>
      <c r="H679" s="74"/>
      <c r="I679" s="74"/>
      <c r="J679" s="74"/>
      <c r="K679" s="74"/>
      <c r="L679" s="74"/>
      <c r="M679" s="74"/>
      <c r="N679" s="74"/>
      <c r="O679" s="74"/>
    </row>
    <row r="680" s="14" customFormat="1" customHeight="1" spans="1:15">
      <c r="A680" s="100"/>
      <c r="B680" s="74" t="s">
        <v>43</v>
      </c>
      <c r="C680" s="74" t="s">
        <v>65</v>
      </c>
      <c r="D680" s="74">
        <v>716.4</v>
      </c>
      <c r="E680" s="74">
        <f>SUM(D680:D683)</f>
        <v>3126</v>
      </c>
      <c r="F680" s="75"/>
      <c r="G680" s="79" t="s">
        <v>62</v>
      </c>
      <c r="H680" s="74">
        <v>23</v>
      </c>
      <c r="I680" s="74">
        <v>1800</v>
      </c>
      <c r="J680" s="74">
        <f>E680*H680+I680</f>
        <v>73698</v>
      </c>
      <c r="K680" s="74" t="s">
        <v>114</v>
      </c>
      <c r="L680" s="79"/>
      <c r="M680" s="74"/>
      <c r="N680" s="74">
        <v>17632804515</v>
      </c>
      <c r="O680" s="74" t="s">
        <v>21</v>
      </c>
    </row>
    <row r="681" s="14" customFormat="1" customHeight="1" spans="1:15">
      <c r="A681" s="100"/>
      <c r="B681" s="74"/>
      <c r="C681" s="74" t="s">
        <v>59</v>
      </c>
      <c r="D681" s="74">
        <v>654</v>
      </c>
      <c r="E681" s="74"/>
      <c r="F681" s="75"/>
      <c r="G681" s="79"/>
      <c r="H681" s="74"/>
      <c r="I681" s="74"/>
      <c r="J681" s="74"/>
      <c r="K681" s="74"/>
      <c r="L681" s="79"/>
      <c r="M681" s="74"/>
      <c r="N681" s="74"/>
      <c r="O681" s="74"/>
    </row>
    <row r="682" s="14" customFormat="1" customHeight="1" spans="1:15">
      <c r="A682" s="100"/>
      <c r="B682" s="74"/>
      <c r="C682" s="74" t="s">
        <v>66</v>
      </c>
      <c r="D682" s="74">
        <v>623.8</v>
      </c>
      <c r="E682" s="74"/>
      <c r="F682" s="75"/>
      <c r="G682" s="79"/>
      <c r="H682" s="74"/>
      <c r="I682" s="74"/>
      <c r="J682" s="74"/>
      <c r="K682" s="74"/>
      <c r="L682" s="79"/>
      <c r="M682" s="74"/>
      <c r="N682" s="74"/>
      <c r="O682" s="74"/>
    </row>
    <row r="683" s="14" customFormat="1" customHeight="1" spans="1:15">
      <c r="A683" s="100"/>
      <c r="B683" s="74"/>
      <c r="C683" s="74" t="s">
        <v>53</v>
      </c>
      <c r="D683" s="74">
        <v>1131.8</v>
      </c>
      <c r="E683" s="74"/>
      <c r="F683" s="75"/>
      <c r="G683" s="79"/>
      <c r="H683" s="74"/>
      <c r="I683" s="74"/>
      <c r="J683" s="74"/>
      <c r="K683" s="74"/>
      <c r="L683" s="79"/>
      <c r="M683" s="74"/>
      <c r="N683" s="74"/>
      <c r="O683" s="74"/>
    </row>
    <row r="684" s="14" customFormat="1" customHeight="1" spans="1:15">
      <c r="A684" s="100"/>
      <c r="B684" s="74" t="s">
        <v>43</v>
      </c>
      <c r="C684" s="74" t="s">
        <v>17</v>
      </c>
      <c r="D684" s="74">
        <v>1192.7</v>
      </c>
      <c r="E684" s="74">
        <f>SUM(D684:D688)</f>
        <v>4714</v>
      </c>
      <c r="F684" s="75"/>
      <c r="G684" s="78" t="s">
        <v>232</v>
      </c>
      <c r="H684" s="74">
        <v>23</v>
      </c>
      <c r="I684" s="74">
        <v>1800</v>
      </c>
      <c r="J684" s="74">
        <f>E684*H684+I684</f>
        <v>110222</v>
      </c>
      <c r="K684" s="74" t="s">
        <v>19</v>
      </c>
      <c r="L684" s="79" t="s">
        <v>208</v>
      </c>
      <c r="M684" s="74"/>
      <c r="N684" s="74">
        <v>15851695771</v>
      </c>
      <c r="O684" s="74" t="s">
        <v>21</v>
      </c>
    </row>
    <row r="685" s="14" customFormat="1" customHeight="1" spans="1:15">
      <c r="A685" s="100"/>
      <c r="B685" s="74"/>
      <c r="C685" s="74" t="s">
        <v>99</v>
      </c>
      <c r="D685" s="74">
        <v>1360.2</v>
      </c>
      <c r="E685" s="74"/>
      <c r="F685" s="75"/>
      <c r="G685" s="78"/>
      <c r="H685" s="74"/>
      <c r="I685" s="74"/>
      <c r="J685" s="74"/>
      <c r="K685" s="74"/>
      <c r="L685" s="79"/>
      <c r="M685" s="74"/>
      <c r="N685" s="74"/>
      <c r="O685" s="74"/>
    </row>
    <row r="686" s="14" customFormat="1" customHeight="1" spans="1:15">
      <c r="A686" s="100"/>
      <c r="B686" s="74"/>
      <c r="C686" s="74" t="s">
        <v>90</v>
      </c>
      <c r="D686" s="74">
        <v>1396.8</v>
      </c>
      <c r="E686" s="74"/>
      <c r="F686" s="75"/>
      <c r="G686" s="78"/>
      <c r="H686" s="74"/>
      <c r="I686" s="74"/>
      <c r="J686" s="74"/>
      <c r="K686" s="74"/>
      <c r="L686" s="79"/>
      <c r="M686" s="74"/>
      <c r="N686" s="74"/>
      <c r="O686" s="74"/>
    </row>
    <row r="687" s="14" customFormat="1" customHeight="1" spans="1:15">
      <c r="A687" s="100"/>
      <c r="B687" s="74"/>
      <c r="C687" s="74" t="s">
        <v>101</v>
      </c>
      <c r="D687" s="74">
        <v>498.6</v>
      </c>
      <c r="E687" s="74"/>
      <c r="F687" s="75"/>
      <c r="G687" s="78"/>
      <c r="H687" s="74"/>
      <c r="I687" s="74"/>
      <c r="J687" s="74"/>
      <c r="K687" s="74"/>
      <c r="L687" s="79"/>
      <c r="M687" s="74"/>
      <c r="N687" s="74"/>
      <c r="O687" s="74"/>
    </row>
    <row r="688" s="14" customFormat="1" customHeight="1" spans="1:15">
      <c r="A688" s="100"/>
      <c r="B688" s="74"/>
      <c r="C688" s="74" t="s">
        <v>82</v>
      </c>
      <c r="D688" s="74">
        <v>265.7</v>
      </c>
      <c r="E688" s="74"/>
      <c r="F688" s="75"/>
      <c r="G688" s="78"/>
      <c r="H688" s="74"/>
      <c r="I688" s="74"/>
      <c r="J688" s="74"/>
      <c r="K688" s="74"/>
      <c r="L688" s="79"/>
      <c r="M688" s="74"/>
      <c r="N688" s="74"/>
      <c r="O688" s="74"/>
    </row>
    <row r="689" s="14" customFormat="1" customHeight="1" spans="1:15">
      <c r="A689" s="100"/>
      <c r="B689" s="74" t="s">
        <v>16</v>
      </c>
      <c r="C689" s="74" t="s">
        <v>59</v>
      </c>
      <c r="D689" s="74">
        <v>715</v>
      </c>
      <c r="E689" s="74">
        <f>SUM(D689:D695)</f>
        <v>4353</v>
      </c>
      <c r="F689" s="75"/>
      <c r="G689" s="79" t="s">
        <v>62</v>
      </c>
      <c r="H689" s="74">
        <v>23</v>
      </c>
      <c r="I689" s="74">
        <v>1800</v>
      </c>
      <c r="J689" s="74">
        <f>E689*H689+I689</f>
        <v>101919</v>
      </c>
      <c r="K689" s="74" t="s">
        <v>19</v>
      </c>
      <c r="L689" s="79" t="s">
        <v>208</v>
      </c>
      <c r="M689" s="74" t="s">
        <v>95</v>
      </c>
      <c r="N689" s="74">
        <v>15126724988</v>
      </c>
      <c r="O689" s="74" t="s">
        <v>21</v>
      </c>
    </row>
    <row r="690" s="14" customFormat="1" customHeight="1" spans="1:15">
      <c r="A690" s="100"/>
      <c r="B690" s="74"/>
      <c r="C690" s="74" t="s">
        <v>54</v>
      </c>
      <c r="D690" s="74">
        <v>2345</v>
      </c>
      <c r="E690" s="74"/>
      <c r="F690" s="75"/>
      <c r="G690" s="79"/>
      <c r="H690" s="74"/>
      <c r="I690" s="74"/>
      <c r="J690" s="74"/>
      <c r="K690" s="74"/>
      <c r="L690" s="79"/>
      <c r="M690" s="74"/>
      <c r="N690" s="74"/>
      <c r="O690" s="74"/>
    </row>
    <row r="691" s="14" customFormat="1" customHeight="1" spans="1:15">
      <c r="A691" s="100"/>
      <c r="B691" s="74"/>
      <c r="C691" s="74" t="s">
        <v>45</v>
      </c>
      <c r="D691" s="74">
        <v>219.6</v>
      </c>
      <c r="E691" s="74"/>
      <c r="F691" s="75"/>
      <c r="G691" s="79"/>
      <c r="H691" s="74"/>
      <c r="I691" s="74"/>
      <c r="J691" s="74"/>
      <c r="K691" s="74"/>
      <c r="L691" s="79"/>
      <c r="M691" s="74"/>
      <c r="N691" s="74"/>
      <c r="O691" s="74"/>
    </row>
    <row r="692" s="14" customFormat="1" customHeight="1" spans="1:15">
      <c r="A692" s="100"/>
      <c r="B692" s="74"/>
      <c r="C692" s="74" t="s">
        <v>46</v>
      </c>
      <c r="D692" s="74">
        <v>248</v>
      </c>
      <c r="E692" s="74"/>
      <c r="F692" s="75"/>
      <c r="G692" s="79"/>
      <c r="H692" s="74"/>
      <c r="I692" s="74"/>
      <c r="J692" s="74"/>
      <c r="K692" s="74"/>
      <c r="L692" s="79"/>
      <c r="M692" s="74"/>
      <c r="N692" s="74"/>
      <c r="O692" s="74"/>
    </row>
    <row r="693" s="14" customFormat="1" customHeight="1" spans="1:15">
      <c r="A693" s="100"/>
      <c r="B693" s="74"/>
      <c r="C693" s="74" t="s">
        <v>34</v>
      </c>
      <c r="D693" s="74">
        <v>456.4</v>
      </c>
      <c r="E693" s="74"/>
      <c r="F693" s="75"/>
      <c r="G693" s="79"/>
      <c r="H693" s="74"/>
      <c r="I693" s="74"/>
      <c r="J693" s="74"/>
      <c r="K693" s="74"/>
      <c r="L693" s="79"/>
      <c r="M693" s="74"/>
      <c r="N693" s="74"/>
      <c r="O693" s="74"/>
    </row>
    <row r="694" s="14" customFormat="1" customHeight="1" spans="1:15">
      <c r="A694" s="100"/>
      <c r="B694" s="74"/>
      <c r="C694" s="74" t="s">
        <v>37</v>
      </c>
      <c r="D694" s="74">
        <v>158.4</v>
      </c>
      <c r="E694" s="74"/>
      <c r="F694" s="75"/>
      <c r="G694" s="79"/>
      <c r="H694" s="74"/>
      <c r="I694" s="74"/>
      <c r="J694" s="74"/>
      <c r="K694" s="74"/>
      <c r="L694" s="79"/>
      <c r="M694" s="74"/>
      <c r="N694" s="74"/>
      <c r="O694" s="74"/>
    </row>
    <row r="695" s="14" customFormat="1" customHeight="1" spans="1:15">
      <c r="A695" s="100"/>
      <c r="B695" s="74"/>
      <c r="C695" s="74" t="s">
        <v>38</v>
      </c>
      <c r="D695" s="74">
        <v>210.6</v>
      </c>
      <c r="E695" s="74"/>
      <c r="F695" s="75"/>
      <c r="G695" s="79"/>
      <c r="H695" s="74"/>
      <c r="I695" s="74"/>
      <c r="J695" s="74"/>
      <c r="K695" s="74"/>
      <c r="L695" s="79"/>
      <c r="M695" s="74"/>
      <c r="N695" s="74"/>
      <c r="O695" s="74"/>
    </row>
    <row r="696" s="14" customFormat="1" customHeight="1" spans="1:15">
      <c r="A696" s="100"/>
      <c r="B696" s="74" t="s">
        <v>16</v>
      </c>
      <c r="C696" s="74" t="s">
        <v>38</v>
      </c>
      <c r="D696" s="74">
        <v>1086.4</v>
      </c>
      <c r="E696" s="74">
        <v>1086.4</v>
      </c>
      <c r="F696" s="75">
        <f>SUM(E696:E700)</f>
        <v>4917</v>
      </c>
      <c r="G696" s="101" t="s">
        <v>233</v>
      </c>
      <c r="H696" s="74">
        <v>23</v>
      </c>
      <c r="I696" s="74">
        <v>1800</v>
      </c>
      <c r="J696" s="74">
        <f>4524*H696+I696</f>
        <v>105852</v>
      </c>
      <c r="K696" s="74" t="s">
        <v>74</v>
      </c>
      <c r="L696" s="79" t="s">
        <v>216</v>
      </c>
      <c r="M696" s="74"/>
      <c r="N696" s="74"/>
      <c r="O696" s="74" t="s">
        <v>21</v>
      </c>
    </row>
    <row r="697" s="14" customFormat="1" customHeight="1" spans="1:15">
      <c r="A697" s="100"/>
      <c r="B697" s="74" t="s">
        <v>60</v>
      </c>
      <c r="C697" s="74" t="s">
        <v>90</v>
      </c>
      <c r="D697" s="74">
        <v>1080.6</v>
      </c>
      <c r="E697" s="74">
        <f>SUM(D697:D700)</f>
        <v>3830.6</v>
      </c>
      <c r="F697" s="75"/>
      <c r="G697" s="101"/>
      <c r="H697" s="74"/>
      <c r="I697" s="74"/>
      <c r="J697" s="74"/>
      <c r="K697" s="74"/>
      <c r="L697" s="79"/>
      <c r="M697" s="74"/>
      <c r="N697" s="74"/>
      <c r="O697" s="74"/>
    </row>
    <row r="698" s="14" customFormat="1" customHeight="1" spans="1:15">
      <c r="A698" s="100"/>
      <c r="B698" s="74"/>
      <c r="C698" s="74" t="s">
        <v>99</v>
      </c>
      <c r="D698" s="74">
        <v>950</v>
      </c>
      <c r="E698" s="74"/>
      <c r="F698" s="75"/>
      <c r="G698" s="101"/>
      <c r="H698" s="74"/>
      <c r="I698" s="74"/>
      <c r="J698" s="74"/>
      <c r="K698" s="74"/>
      <c r="L698" s="79"/>
      <c r="M698" s="74"/>
      <c r="N698" s="74"/>
      <c r="O698" s="74"/>
    </row>
    <row r="699" s="14" customFormat="1" customHeight="1" spans="1:15">
      <c r="A699" s="100"/>
      <c r="B699" s="74"/>
      <c r="C699" s="74" t="s">
        <v>17</v>
      </c>
      <c r="D699" s="74">
        <v>1194.6</v>
      </c>
      <c r="E699" s="74"/>
      <c r="F699" s="75"/>
      <c r="G699" s="101"/>
      <c r="H699" s="74"/>
      <c r="I699" s="74"/>
      <c r="J699" s="74"/>
      <c r="K699" s="74"/>
      <c r="L699" s="79"/>
      <c r="M699" s="74"/>
      <c r="N699" s="74"/>
      <c r="O699" s="74"/>
    </row>
    <row r="700" s="14" customFormat="1" customHeight="1" spans="1:15">
      <c r="A700" s="100"/>
      <c r="B700" s="74"/>
      <c r="C700" s="74" t="s">
        <v>66</v>
      </c>
      <c r="D700" s="74">
        <v>605.4</v>
      </c>
      <c r="E700" s="74"/>
      <c r="F700" s="75"/>
      <c r="G700" s="101"/>
      <c r="H700" s="74"/>
      <c r="I700" s="74"/>
      <c r="J700" s="74"/>
      <c r="K700" s="74"/>
      <c r="L700" s="79"/>
      <c r="M700" s="74"/>
      <c r="N700" s="74"/>
      <c r="O700" s="74"/>
    </row>
    <row r="701" s="14" customFormat="1" customHeight="1" spans="1:15">
      <c r="A701" s="100"/>
      <c r="B701" s="74" t="s">
        <v>48</v>
      </c>
      <c r="C701" s="74" t="s">
        <v>90</v>
      </c>
      <c r="D701" s="74">
        <v>1192.2</v>
      </c>
      <c r="E701" s="74">
        <f>SUM(D701:D704)</f>
        <v>3655.8</v>
      </c>
      <c r="F701" s="75">
        <f>3685-3655.8</f>
        <v>29.1999999999998</v>
      </c>
      <c r="G701" s="79" t="s">
        <v>58</v>
      </c>
      <c r="H701" s="74">
        <v>22.5</v>
      </c>
      <c r="I701" s="74">
        <v>4200</v>
      </c>
      <c r="J701" s="74">
        <f>(E701+F701)*H701+I701</f>
        <v>87112.5</v>
      </c>
      <c r="K701" s="74" t="s">
        <v>234</v>
      </c>
      <c r="L701" s="79"/>
      <c r="M701" s="74" t="s">
        <v>235</v>
      </c>
      <c r="N701" s="74">
        <v>15111089588</v>
      </c>
      <c r="O701" s="74" t="s">
        <v>48</v>
      </c>
    </row>
    <row r="702" s="14" customFormat="1" customHeight="1" spans="1:15">
      <c r="A702" s="100"/>
      <c r="B702" s="74"/>
      <c r="C702" s="74" t="s">
        <v>236</v>
      </c>
      <c r="D702" s="74">
        <v>1156.8</v>
      </c>
      <c r="E702" s="74"/>
      <c r="F702" s="75"/>
      <c r="G702" s="79"/>
      <c r="H702" s="74"/>
      <c r="I702" s="74"/>
      <c r="J702" s="74"/>
      <c r="K702" s="74"/>
      <c r="L702" s="79"/>
      <c r="M702" s="74"/>
      <c r="N702" s="74"/>
      <c r="O702" s="74"/>
    </row>
    <row r="703" s="14" customFormat="1" customHeight="1" spans="1:15">
      <c r="A703" s="100"/>
      <c r="B703" s="74"/>
      <c r="C703" s="74" t="s">
        <v>99</v>
      </c>
      <c r="D703" s="74">
        <v>595.2</v>
      </c>
      <c r="E703" s="74"/>
      <c r="F703" s="75"/>
      <c r="G703" s="79"/>
      <c r="H703" s="74"/>
      <c r="I703" s="74"/>
      <c r="J703" s="74"/>
      <c r="K703" s="74"/>
      <c r="L703" s="79"/>
      <c r="M703" s="74"/>
      <c r="N703" s="74"/>
      <c r="O703" s="74"/>
    </row>
    <row r="704" s="14" customFormat="1" customHeight="1" spans="1:16">
      <c r="A704" s="100"/>
      <c r="B704" s="74"/>
      <c r="C704" s="74" t="s">
        <v>52</v>
      </c>
      <c r="D704" s="74">
        <v>711.6</v>
      </c>
      <c r="E704" s="74"/>
      <c r="F704" s="75"/>
      <c r="G704" s="79"/>
      <c r="H704" s="74"/>
      <c r="I704" s="74"/>
      <c r="J704" s="74"/>
      <c r="K704" s="74"/>
      <c r="L704" s="79"/>
      <c r="M704" s="74"/>
      <c r="N704" s="74"/>
      <c r="O704" s="74"/>
      <c r="P704" s="15" t="s">
        <v>237</v>
      </c>
    </row>
    <row r="705" ht="17" customHeight="1" spans="1:15">
      <c r="A705" s="102"/>
      <c r="B705" s="103"/>
      <c r="C705" s="103"/>
      <c r="D705" s="104"/>
      <c r="E705" s="38"/>
      <c r="F705" s="36"/>
      <c r="G705" s="37"/>
      <c r="H705" s="38"/>
      <c r="I705" s="38"/>
      <c r="J705" s="38"/>
      <c r="K705" s="38"/>
      <c r="L705" s="37"/>
      <c r="M705" s="38"/>
      <c r="N705" s="38"/>
      <c r="O705" s="38"/>
    </row>
    <row r="706" ht="17" customHeight="1" spans="1:15">
      <c r="A706" s="102"/>
      <c r="B706" s="103"/>
      <c r="C706" s="103"/>
      <c r="D706" s="104"/>
      <c r="E706" s="38"/>
      <c r="F706" s="36"/>
      <c r="G706" s="37"/>
      <c r="H706" s="38"/>
      <c r="I706" s="38"/>
      <c r="J706" s="38"/>
      <c r="K706" s="38"/>
      <c r="L706" s="37"/>
      <c r="M706" s="38"/>
      <c r="N706" s="38"/>
      <c r="O706" s="38"/>
    </row>
    <row r="707" ht="17" customHeight="1" spans="1:15">
      <c r="A707" s="102"/>
      <c r="B707" s="103"/>
      <c r="C707" s="103"/>
      <c r="D707" s="104"/>
      <c r="E707" s="38"/>
      <c r="F707" s="36"/>
      <c r="G707" s="37"/>
      <c r="H707" s="38"/>
      <c r="I707" s="38"/>
      <c r="J707" s="38"/>
      <c r="K707" s="38"/>
      <c r="L707" s="37"/>
      <c r="M707" s="38"/>
      <c r="N707" s="38"/>
      <c r="O707" s="38"/>
    </row>
    <row r="708" ht="17" customHeight="1" spans="1:15">
      <c r="A708" s="102"/>
      <c r="B708" s="103"/>
      <c r="C708" s="103"/>
      <c r="D708" s="104"/>
      <c r="E708" s="38"/>
      <c r="F708" s="36"/>
      <c r="G708" s="37"/>
      <c r="H708" s="38"/>
      <c r="I708" s="38"/>
      <c r="J708" s="38"/>
      <c r="K708" s="38"/>
      <c r="L708" s="37"/>
      <c r="M708" s="38"/>
      <c r="N708" s="38"/>
      <c r="O708" s="38"/>
    </row>
    <row r="709" ht="17" customHeight="1" spans="1:15">
      <c r="A709" s="102"/>
      <c r="B709" s="103"/>
      <c r="C709" s="103"/>
      <c r="D709" s="104"/>
      <c r="E709" s="38"/>
      <c r="F709" s="36"/>
      <c r="G709" s="37"/>
      <c r="H709" s="38"/>
      <c r="I709" s="38"/>
      <c r="J709" s="38"/>
      <c r="K709" s="38"/>
      <c r="L709" s="37"/>
      <c r="M709" s="38"/>
      <c r="N709" s="38"/>
      <c r="O709" s="38"/>
    </row>
    <row r="710" ht="17" customHeight="1" spans="1:15">
      <c r="A710" s="102"/>
      <c r="B710" s="103"/>
      <c r="C710" s="103"/>
      <c r="D710" s="104"/>
      <c r="E710" s="38"/>
      <c r="F710" s="36"/>
      <c r="G710" s="37"/>
      <c r="H710" s="38"/>
      <c r="I710" s="38"/>
      <c r="J710" s="38"/>
      <c r="K710" s="38"/>
      <c r="L710" s="37"/>
      <c r="M710" s="38"/>
      <c r="N710" s="38"/>
      <c r="O710" s="38"/>
    </row>
    <row r="711" ht="17" customHeight="1" spans="1:15">
      <c r="A711" s="102"/>
      <c r="B711" s="103"/>
      <c r="C711" s="103"/>
      <c r="D711" s="104"/>
      <c r="E711" s="38"/>
      <c r="F711" s="36"/>
      <c r="G711" s="37"/>
      <c r="H711" s="38"/>
      <c r="I711" s="38"/>
      <c r="J711" s="38"/>
      <c r="K711" s="38"/>
      <c r="L711" s="37"/>
      <c r="M711" s="38"/>
      <c r="N711" s="38"/>
      <c r="O711" s="38"/>
    </row>
    <row r="712" ht="28" customHeight="1" spans="1:15">
      <c r="A712" s="102" t="s">
        <v>238</v>
      </c>
      <c r="B712" s="103"/>
      <c r="C712" s="103"/>
      <c r="D712" s="104"/>
      <c r="E712" s="38">
        <f>SUM(E3:E711)</f>
        <v>540544.65</v>
      </c>
      <c r="F712" s="36">
        <f>SUM(F3:F711)</f>
        <v>9634.76</v>
      </c>
      <c r="G712" s="37"/>
      <c r="H712" s="38"/>
      <c r="I712" s="38">
        <f>SUM(I3:I711)</f>
        <v>381350</v>
      </c>
      <c r="J712" s="38">
        <f>SUM(J3:J711)</f>
        <v>12550322.1</v>
      </c>
      <c r="K712" s="38"/>
      <c r="L712" s="37"/>
      <c r="M712" s="38"/>
      <c r="N712" s="38"/>
      <c r="O712" s="38"/>
    </row>
  </sheetData>
  <autoFilter ref="A2:P704">
    <extLst/>
  </autoFilter>
  <mergeCells count="1847">
    <mergeCell ref="A1:O1"/>
    <mergeCell ref="A712:D712"/>
    <mergeCell ref="A3:A16"/>
    <mergeCell ref="A17:A31"/>
    <mergeCell ref="A32:A47"/>
    <mergeCell ref="A48:A68"/>
    <mergeCell ref="A69:A91"/>
    <mergeCell ref="A92:A126"/>
    <mergeCell ref="A127:A154"/>
    <mergeCell ref="A155:A200"/>
    <mergeCell ref="A201:A297"/>
    <mergeCell ref="A298:A343"/>
    <mergeCell ref="A344:A385"/>
    <mergeCell ref="A386:A441"/>
    <mergeCell ref="A442:A486"/>
    <mergeCell ref="A487:A550"/>
    <mergeCell ref="A551:A653"/>
    <mergeCell ref="A654:A704"/>
    <mergeCell ref="B3:B6"/>
    <mergeCell ref="B7:B11"/>
    <mergeCell ref="B12:B16"/>
    <mergeCell ref="B18:B20"/>
    <mergeCell ref="B21:B23"/>
    <mergeCell ref="B24:B25"/>
    <mergeCell ref="B26:B30"/>
    <mergeCell ref="B32:B34"/>
    <mergeCell ref="B35:B38"/>
    <mergeCell ref="B39:B40"/>
    <mergeCell ref="B41:B42"/>
    <mergeCell ref="B43:B47"/>
    <mergeCell ref="B48:B55"/>
    <mergeCell ref="B56:B57"/>
    <mergeCell ref="B58:B61"/>
    <mergeCell ref="B62:B65"/>
    <mergeCell ref="B66:B68"/>
    <mergeCell ref="B69:B73"/>
    <mergeCell ref="B74:B76"/>
    <mergeCell ref="B77:B81"/>
    <mergeCell ref="B82:B87"/>
    <mergeCell ref="B88:B91"/>
    <mergeCell ref="B92:B96"/>
    <mergeCell ref="B97:B100"/>
    <mergeCell ref="B101:B103"/>
    <mergeCell ref="B104:B107"/>
    <mergeCell ref="B108:B119"/>
    <mergeCell ref="B120:B126"/>
    <mergeCell ref="B127:B131"/>
    <mergeCell ref="B132:B137"/>
    <mergeCell ref="B138:B140"/>
    <mergeCell ref="B141:B143"/>
    <mergeCell ref="B144:B148"/>
    <mergeCell ref="B149:B150"/>
    <mergeCell ref="B151:B154"/>
    <mergeCell ref="B155:B159"/>
    <mergeCell ref="B160:B161"/>
    <mergeCell ref="B162:B164"/>
    <mergeCell ref="B165:B169"/>
    <mergeCell ref="B170:B177"/>
    <mergeCell ref="B178:B182"/>
    <mergeCell ref="B183:B186"/>
    <mergeCell ref="B187:B188"/>
    <mergeCell ref="B189:B193"/>
    <mergeCell ref="B194:B200"/>
    <mergeCell ref="B201:B203"/>
    <mergeCell ref="B204:B209"/>
    <mergeCell ref="B210:B214"/>
    <mergeCell ref="B215:B219"/>
    <mergeCell ref="B220:B221"/>
    <mergeCell ref="B222:B229"/>
    <mergeCell ref="B230:B235"/>
    <mergeCell ref="B236:B241"/>
    <mergeCell ref="B242:B247"/>
    <mergeCell ref="B248:B253"/>
    <mergeCell ref="B254:B257"/>
    <mergeCell ref="B258:B262"/>
    <mergeCell ref="B263:B277"/>
    <mergeCell ref="B278:B283"/>
    <mergeCell ref="B284:B291"/>
    <mergeCell ref="B292:B294"/>
    <mergeCell ref="B295:B297"/>
    <mergeCell ref="B298:B301"/>
    <mergeCell ref="B302:B305"/>
    <mergeCell ref="B306:B307"/>
    <mergeCell ref="B308:B310"/>
    <mergeCell ref="B311:B316"/>
    <mergeCell ref="B317:B319"/>
    <mergeCell ref="B320:B325"/>
    <mergeCell ref="B326:B328"/>
    <mergeCell ref="B329:B333"/>
    <mergeCell ref="B334:B337"/>
    <mergeCell ref="B338:B340"/>
    <mergeCell ref="B341:B343"/>
    <mergeCell ref="B344:B348"/>
    <mergeCell ref="B349:B352"/>
    <mergeCell ref="B353:B356"/>
    <mergeCell ref="B357:B359"/>
    <mergeCell ref="B360:B363"/>
    <mergeCell ref="B364:B366"/>
    <mergeCell ref="B367:B368"/>
    <mergeCell ref="B369:B372"/>
    <mergeCell ref="B373:B376"/>
    <mergeCell ref="B377:B378"/>
    <mergeCell ref="B379:B382"/>
    <mergeCell ref="B383:B385"/>
    <mergeCell ref="B386:B388"/>
    <mergeCell ref="B389:B394"/>
    <mergeCell ref="B395:B398"/>
    <mergeCell ref="B399:B401"/>
    <mergeCell ref="B402:B404"/>
    <mergeCell ref="B405:B406"/>
    <mergeCell ref="B407:B408"/>
    <mergeCell ref="B409:B414"/>
    <mergeCell ref="B415:B416"/>
    <mergeCell ref="B417:B423"/>
    <mergeCell ref="B424:B428"/>
    <mergeCell ref="B429:B432"/>
    <mergeCell ref="B433:B436"/>
    <mergeCell ref="B437:B438"/>
    <mergeCell ref="B439:B441"/>
    <mergeCell ref="B442:B445"/>
    <mergeCell ref="B446:B448"/>
    <mergeCell ref="B449:B456"/>
    <mergeCell ref="B457:B460"/>
    <mergeCell ref="B461:B464"/>
    <mergeCell ref="B465:B467"/>
    <mergeCell ref="B468:B470"/>
    <mergeCell ref="B471:B472"/>
    <mergeCell ref="B473:B476"/>
    <mergeCell ref="B477:B481"/>
    <mergeCell ref="B482:B486"/>
    <mergeCell ref="B487:B491"/>
    <mergeCell ref="B492:B495"/>
    <mergeCell ref="B496:B503"/>
    <mergeCell ref="B504:B506"/>
    <mergeCell ref="B507:B511"/>
    <mergeCell ref="B512:B515"/>
    <mergeCell ref="B516:B517"/>
    <mergeCell ref="B518:B522"/>
    <mergeCell ref="B523:B531"/>
    <mergeCell ref="B532:B538"/>
    <mergeCell ref="B539:B543"/>
    <mergeCell ref="B544:B550"/>
    <mergeCell ref="B551:B558"/>
    <mergeCell ref="B559:B569"/>
    <mergeCell ref="B570:B582"/>
    <mergeCell ref="B583:B586"/>
    <mergeCell ref="B587:B593"/>
    <mergeCell ref="B594:B598"/>
    <mergeCell ref="B599:B605"/>
    <mergeCell ref="B606:B610"/>
    <mergeCell ref="B611:B622"/>
    <mergeCell ref="B623:B628"/>
    <mergeCell ref="B629:B634"/>
    <mergeCell ref="B635:B645"/>
    <mergeCell ref="B646:B648"/>
    <mergeCell ref="B649:B653"/>
    <mergeCell ref="B654:B658"/>
    <mergeCell ref="B660:B667"/>
    <mergeCell ref="B669:B679"/>
    <mergeCell ref="B680:B683"/>
    <mergeCell ref="B684:B688"/>
    <mergeCell ref="B689:B695"/>
    <mergeCell ref="B697:B700"/>
    <mergeCell ref="B701:B704"/>
    <mergeCell ref="D568:D569"/>
    <mergeCell ref="E3:E6"/>
    <mergeCell ref="E7:E11"/>
    <mergeCell ref="E12:E16"/>
    <mergeCell ref="E18:E20"/>
    <mergeCell ref="E21:E23"/>
    <mergeCell ref="E24:E25"/>
    <mergeCell ref="E26:E30"/>
    <mergeCell ref="E32:E34"/>
    <mergeCell ref="E35:E38"/>
    <mergeCell ref="E39:E40"/>
    <mergeCell ref="E41:E42"/>
    <mergeCell ref="E43:E47"/>
    <mergeCell ref="E48:E51"/>
    <mergeCell ref="E52:E55"/>
    <mergeCell ref="E56:E57"/>
    <mergeCell ref="E58:E61"/>
    <mergeCell ref="E62:E65"/>
    <mergeCell ref="E66:E68"/>
    <mergeCell ref="E69:E73"/>
    <mergeCell ref="E74:E76"/>
    <mergeCell ref="E77:E81"/>
    <mergeCell ref="E82:E87"/>
    <mergeCell ref="E88:E91"/>
    <mergeCell ref="E92:E96"/>
    <mergeCell ref="E97:E100"/>
    <mergeCell ref="E101:E103"/>
    <mergeCell ref="E104:E107"/>
    <mergeCell ref="E108:E114"/>
    <mergeCell ref="E115:E119"/>
    <mergeCell ref="E120:E122"/>
    <mergeCell ref="E123:E126"/>
    <mergeCell ref="E127:E131"/>
    <mergeCell ref="E132:E137"/>
    <mergeCell ref="E138:E140"/>
    <mergeCell ref="E141:E143"/>
    <mergeCell ref="E144:E145"/>
    <mergeCell ref="E146:E148"/>
    <mergeCell ref="E149:E150"/>
    <mergeCell ref="E151:E154"/>
    <mergeCell ref="E155:E157"/>
    <mergeCell ref="E158:E159"/>
    <mergeCell ref="E160:E161"/>
    <mergeCell ref="E162:E164"/>
    <mergeCell ref="E165:E167"/>
    <mergeCell ref="E168:E169"/>
    <mergeCell ref="E170:E177"/>
    <mergeCell ref="E178:E182"/>
    <mergeCell ref="E183:E186"/>
    <mergeCell ref="E187:E188"/>
    <mergeCell ref="E189:E193"/>
    <mergeCell ref="E194:E200"/>
    <mergeCell ref="E201:E203"/>
    <mergeCell ref="E204:E209"/>
    <mergeCell ref="E210:E214"/>
    <mergeCell ref="E215:E219"/>
    <mergeCell ref="E220:E221"/>
    <mergeCell ref="E222:E229"/>
    <mergeCell ref="E230:E235"/>
    <mergeCell ref="E236:E241"/>
    <mergeCell ref="E242:E247"/>
    <mergeCell ref="E248:E253"/>
    <mergeCell ref="E254:E257"/>
    <mergeCell ref="E258:E262"/>
    <mergeCell ref="E263:E277"/>
    <mergeCell ref="E278:E283"/>
    <mergeCell ref="E284:E291"/>
    <mergeCell ref="E292:E294"/>
    <mergeCell ref="E295:E297"/>
    <mergeCell ref="E298:E301"/>
    <mergeCell ref="E302:E305"/>
    <mergeCell ref="E306:E307"/>
    <mergeCell ref="E308:E310"/>
    <mergeCell ref="E311:E316"/>
    <mergeCell ref="E317:E319"/>
    <mergeCell ref="E320:E325"/>
    <mergeCell ref="E326:E328"/>
    <mergeCell ref="E329:E333"/>
    <mergeCell ref="E334:E337"/>
    <mergeCell ref="E338:E340"/>
    <mergeCell ref="E341:E343"/>
    <mergeCell ref="E344:E348"/>
    <mergeCell ref="E349:E352"/>
    <mergeCell ref="E353:E356"/>
    <mergeCell ref="E357:E359"/>
    <mergeCell ref="E360:E363"/>
    <mergeCell ref="E364:E366"/>
    <mergeCell ref="E367:E368"/>
    <mergeCell ref="E369:E372"/>
    <mergeCell ref="E373:E376"/>
    <mergeCell ref="E377:E378"/>
    <mergeCell ref="E379:E382"/>
    <mergeCell ref="E383:E385"/>
    <mergeCell ref="E386:E388"/>
    <mergeCell ref="E389:E394"/>
    <mergeCell ref="E395:E398"/>
    <mergeCell ref="E399:E401"/>
    <mergeCell ref="E402:E404"/>
    <mergeCell ref="E405:E406"/>
    <mergeCell ref="E407:E408"/>
    <mergeCell ref="E409:E414"/>
    <mergeCell ref="E415:E416"/>
    <mergeCell ref="E417:E423"/>
    <mergeCell ref="E424:E428"/>
    <mergeCell ref="E429:E432"/>
    <mergeCell ref="E433:E436"/>
    <mergeCell ref="E437:E438"/>
    <mergeCell ref="E439:E441"/>
    <mergeCell ref="E442:E445"/>
    <mergeCell ref="E446:E448"/>
    <mergeCell ref="E449:E456"/>
    <mergeCell ref="E457:E460"/>
    <mergeCell ref="E461:E464"/>
    <mergeCell ref="E465:E467"/>
    <mergeCell ref="E468:E470"/>
    <mergeCell ref="E471:E472"/>
    <mergeCell ref="E473:E476"/>
    <mergeCell ref="E477:E481"/>
    <mergeCell ref="E482:E486"/>
    <mergeCell ref="E487:E491"/>
    <mergeCell ref="E492:E495"/>
    <mergeCell ref="E496:E503"/>
    <mergeCell ref="E504:E506"/>
    <mergeCell ref="E507:E511"/>
    <mergeCell ref="E512:E515"/>
    <mergeCell ref="E516:E517"/>
    <mergeCell ref="E518:E522"/>
    <mergeCell ref="E523:E531"/>
    <mergeCell ref="E532:E538"/>
    <mergeCell ref="E539:E543"/>
    <mergeCell ref="E544:E550"/>
    <mergeCell ref="E551:E558"/>
    <mergeCell ref="E559:E569"/>
    <mergeCell ref="E570:E582"/>
    <mergeCell ref="E583:E586"/>
    <mergeCell ref="E587:E593"/>
    <mergeCell ref="E594:E598"/>
    <mergeCell ref="E599:E605"/>
    <mergeCell ref="E606:E610"/>
    <mergeCell ref="E611:E622"/>
    <mergeCell ref="E623:E628"/>
    <mergeCell ref="E629:E634"/>
    <mergeCell ref="E635:E645"/>
    <mergeCell ref="E646:E648"/>
    <mergeCell ref="E649:E653"/>
    <mergeCell ref="E654:E658"/>
    <mergeCell ref="E660:E667"/>
    <mergeCell ref="E668:E679"/>
    <mergeCell ref="E680:E683"/>
    <mergeCell ref="E684:E688"/>
    <mergeCell ref="E689:E695"/>
    <mergeCell ref="E697:E700"/>
    <mergeCell ref="E701:E704"/>
    <mergeCell ref="F3:F6"/>
    <mergeCell ref="F7:F11"/>
    <mergeCell ref="F12:F16"/>
    <mergeCell ref="F18:F20"/>
    <mergeCell ref="F21:F23"/>
    <mergeCell ref="F24:F25"/>
    <mergeCell ref="F26:F30"/>
    <mergeCell ref="F32:F34"/>
    <mergeCell ref="F35:F38"/>
    <mergeCell ref="F39:F40"/>
    <mergeCell ref="F41:F42"/>
    <mergeCell ref="F43:F47"/>
    <mergeCell ref="F48:F51"/>
    <mergeCell ref="F52:F55"/>
    <mergeCell ref="F56:F57"/>
    <mergeCell ref="F58:F61"/>
    <mergeCell ref="F62:F65"/>
    <mergeCell ref="F66:F68"/>
    <mergeCell ref="F69:F73"/>
    <mergeCell ref="F74:F76"/>
    <mergeCell ref="F77:F81"/>
    <mergeCell ref="F82:F87"/>
    <mergeCell ref="F88:F91"/>
    <mergeCell ref="F92:F96"/>
    <mergeCell ref="F97:F100"/>
    <mergeCell ref="F101:F103"/>
    <mergeCell ref="F104:F107"/>
    <mergeCell ref="F108:F114"/>
    <mergeCell ref="F115:F119"/>
    <mergeCell ref="F120:F122"/>
    <mergeCell ref="F123:F126"/>
    <mergeCell ref="F127:F131"/>
    <mergeCell ref="F132:F137"/>
    <mergeCell ref="F138:F140"/>
    <mergeCell ref="F141:F143"/>
    <mergeCell ref="F144:F145"/>
    <mergeCell ref="F146:F148"/>
    <mergeCell ref="F149:F150"/>
    <mergeCell ref="F151:F154"/>
    <mergeCell ref="F155:F157"/>
    <mergeCell ref="F158:F159"/>
    <mergeCell ref="F160:F161"/>
    <mergeCell ref="F162:F164"/>
    <mergeCell ref="F165:F167"/>
    <mergeCell ref="F168:F169"/>
    <mergeCell ref="F170:F177"/>
    <mergeCell ref="F178:F182"/>
    <mergeCell ref="F183:F186"/>
    <mergeCell ref="F187:F188"/>
    <mergeCell ref="F189:F193"/>
    <mergeCell ref="F194:F200"/>
    <mergeCell ref="F201:F203"/>
    <mergeCell ref="F204:F209"/>
    <mergeCell ref="F210:F214"/>
    <mergeCell ref="F215:F219"/>
    <mergeCell ref="F220:F221"/>
    <mergeCell ref="F222:F229"/>
    <mergeCell ref="F230:F235"/>
    <mergeCell ref="F236:F241"/>
    <mergeCell ref="F242:F247"/>
    <mergeCell ref="F248:F253"/>
    <mergeCell ref="F254:F257"/>
    <mergeCell ref="F258:F262"/>
    <mergeCell ref="F263:F277"/>
    <mergeCell ref="F278:F283"/>
    <mergeCell ref="F284:F291"/>
    <mergeCell ref="F292:F294"/>
    <mergeCell ref="F295:F297"/>
    <mergeCell ref="F298:F301"/>
    <mergeCell ref="F302:F305"/>
    <mergeCell ref="F306:F307"/>
    <mergeCell ref="F308:F310"/>
    <mergeCell ref="F311:F316"/>
    <mergeCell ref="F317:F319"/>
    <mergeCell ref="F320:F325"/>
    <mergeCell ref="F326:F328"/>
    <mergeCell ref="F329:F333"/>
    <mergeCell ref="F334:F337"/>
    <mergeCell ref="F338:F340"/>
    <mergeCell ref="F341:F343"/>
    <mergeCell ref="F344:F348"/>
    <mergeCell ref="F349:F352"/>
    <mergeCell ref="F353:F356"/>
    <mergeCell ref="F357:F359"/>
    <mergeCell ref="F360:F363"/>
    <mergeCell ref="F364:F366"/>
    <mergeCell ref="F367:F368"/>
    <mergeCell ref="F369:F372"/>
    <mergeCell ref="F373:F376"/>
    <mergeCell ref="F377:F378"/>
    <mergeCell ref="F379:F382"/>
    <mergeCell ref="F383:F385"/>
    <mergeCell ref="F386:F388"/>
    <mergeCell ref="F389:F394"/>
    <mergeCell ref="F395:F398"/>
    <mergeCell ref="F399:F401"/>
    <mergeCell ref="F402:F404"/>
    <mergeCell ref="F405:F406"/>
    <mergeCell ref="F407:F408"/>
    <mergeCell ref="F409:F414"/>
    <mergeCell ref="F415:F416"/>
    <mergeCell ref="F417:F423"/>
    <mergeCell ref="F424:F428"/>
    <mergeCell ref="F429:F432"/>
    <mergeCell ref="F433:F436"/>
    <mergeCell ref="F437:F438"/>
    <mergeCell ref="F439:F441"/>
    <mergeCell ref="F442:F445"/>
    <mergeCell ref="F446:F448"/>
    <mergeCell ref="F449:F456"/>
    <mergeCell ref="F457:F460"/>
    <mergeCell ref="F461:F464"/>
    <mergeCell ref="F465:F467"/>
    <mergeCell ref="F468:F470"/>
    <mergeCell ref="F471:F472"/>
    <mergeCell ref="F473:F476"/>
    <mergeCell ref="F477:F481"/>
    <mergeCell ref="F482:F486"/>
    <mergeCell ref="F487:F491"/>
    <mergeCell ref="F492:F495"/>
    <mergeCell ref="F496:F503"/>
    <mergeCell ref="F504:F506"/>
    <mergeCell ref="F507:F511"/>
    <mergeCell ref="F512:F515"/>
    <mergeCell ref="F516:F517"/>
    <mergeCell ref="F518:F522"/>
    <mergeCell ref="F523:F531"/>
    <mergeCell ref="F532:F538"/>
    <mergeCell ref="F539:F543"/>
    <mergeCell ref="F544:F550"/>
    <mergeCell ref="F551:F558"/>
    <mergeCell ref="F559:F569"/>
    <mergeCell ref="F570:F582"/>
    <mergeCell ref="F583:F586"/>
    <mergeCell ref="F587:F593"/>
    <mergeCell ref="F594:F598"/>
    <mergeCell ref="F599:F605"/>
    <mergeCell ref="F606:F610"/>
    <mergeCell ref="F611:F622"/>
    <mergeCell ref="F623:F628"/>
    <mergeCell ref="F629:F634"/>
    <mergeCell ref="F635:F645"/>
    <mergeCell ref="F646:F648"/>
    <mergeCell ref="F649:F653"/>
    <mergeCell ref="F654:F658"/>
    <mergeCell ref="F660:F667"/>
    <mergeCell ref="F668:F679"/>
    <mergeCell ref="F680:F683"/>
    <mergeCell ref="F684:F688"/>
    <mergeCell ref="F689:F695"/>
    <mergeCell ref="F696:F700"/>
    <mergeCell ref="F701:F704"/>
    <mergeCell ref="G3:G6"/>
    <mergeCell ref="G7:G11"/>
    <mergeCell ref="G12:G16"/>
    <mergeCell ref="G18:G20"/>
    <mergeCell ref="G21:G23"/>
    <mergeCell ref="G24:G25"/>
    <mergeCell ref="G26:G30"/>
    <mergeCell ref="G32:G34"/>
    <mergeCell ref="G35:G38"/>
    <mergeCell ref="G39:G40"/>
    <mergeCell ref="G41:G42"/>
    <mergeCell ref="G43:G47"/>
    <mergeCell ref="G48:G51"/>
    <mergeCell ref="G52:G55"/>
    <mergeCell ref="G56:G57"/>
    <mergeCell ref="G58:G61"/>
    <mergeCell ref="G62:G65"/>
    <mergeCell ref="G66:G68"/>
    <mergeCell ref="G69:G73"/>
    <mergeCell ref="G74:G76"/>
    <mergeCell ref="G77:G81"/>
    <mergeCell ref="G82:G87"/>
    <mergeCell ref="G88:G91"/>
    <mergeCell ref="G92:G96"/>
    <mergeCell ref="G97:G100"/>
    <mergeCell ref="G101:G103"/>
    <mergeCell ref="G104:G107"/>
    <mergeCell ref="G108:G114"/>
    <mergeCell ref="G115:G119"/>
    <mergeCell ref="G120:G122"/>
    <mergeCell ref="G123:G126"/>
    <mergeCell ref="G127:G131"/>
    <mergeCell ref="G132:G137"/>
    <mergeCell ref="G138:G140"/>
    <mergeCell ref="G141:G143"/>
    <mergeCell ref="G144:G145"/>
    <mergeCell ref="G146:G148"/>
    <mergeCell ref="G149:G150"/>
    <mergeCell ref="G151:G154"/>
    <mergeCell ref="G155:G157"/>
    <mergeCell ref="G158:G159"/>
    <mergeCell ref="G160:G161"/>
    <mergeCell ref="G162:G164"/>
    <mergeCell ref="G165:G167"/>
    <mergeCell ref="G168:G169"/>
    <mergeCell ref="G170:G173"/>
    <mergeCell ref="G174:G177"/>
    <mergeCell ref="G178:G182"/>
    <mergeCell ref="G183:G186"/>
    <mergeCell ref="G187:G188"/>
    <mergeCell ref="G189:G193"/>
    <mergeCell ref="G194:G196"/>
    <mergeCell ref="G197:G200"/>
    <mergeCell ref="G201:G203"/>
    <mergeCell ref="G204:G209"/>
    <mergeCell ref="G210:G214"/>
    <mergeCell ref="G215:G219"/>
    <mergeCell ref="G220:G221"/>
    <mergeCell ref="G222:G229"/>
    <mergeCell ref="G230:G235"/>
    <mergeCell ref="G236:G241"/>
    <mergeCell ref="G242:G247"/>
    <mergeCell ref="G248:G253"/>
    <mergeCell ref="G254:G257"/>
    <mergeCell ref="G258:G262"/>
    <mergeCell ref="G263:G269"/>
    <mergeCell ref="G270:G277"/>
    <mergeCell ref="G278:G283"/>
    <mergeCell ref="G284:G291"/>
    <mergeCell ref="G292:G294"/>
    <mergeCell ref="G295:G297"/>
    <mergeCell ref="G298:G301"/>
    <mergeCell ref="G302:G305"/>
    <mergeCell ref="G306:G307"/>
    <mergeCell ref="G308:G310"/>
    <mergeCell ref="G311:G316"/>
    <mergeCell ref="G317:G319"/>
    <mergeCell ref="G320:G325"/>
    <mergeCell ref="G326:G328"/>
    <mergeCell ref="G329:G333"/>
    <mergeCell ref="G334:G337"/>
    <mergeCell ref="G338:G340"/>
    <mergeCell ref="G341:G343"/>
    <mergeCell ref="G344:G348"/>
    <mergeCell ref="G349:G352"/>
    <mergeCell ref="G353:G356"/>
    <mergeCell ref="G357:G359"/>
    <mergeCell ref="G360:G363"/>
    <mergeCell ref="G364:G366"/>
    <mergeCell ref="G367:G368"/>
    <mergeCell ref="G369:G372"/>
    <mergeCell ref="G373:G376"/>
    <mergeCell ref="G377:G378"/>
    <mergeCell ref="G379:G382"/>
    <mergeCell ref="G383:G385"/>
    <mergeCell ref="G386:G388"/>
    <mergeCell ref="G389:G394"/>
    <mergeCell ref="G395:G398"/>
    <mergeCell ref="G399:G401"/>
    <mergeCell ref="G402:G404"/>
    <mergeCell ref="G405:G406"/>
    <mergeCell ref="G407:G408"/>
    <mergeCell ref="G409:G414"/>
    <mergeCell ref="G415:G416"/>
    <mergeCell ref="G417:G423"/>
    <mergeCell ref="G424:G428"/>
    <mergeCell ref="G429:G432"/>
    <mergeCell ref="G433:G436"/>
    <mergeCell ref="G437:G438"/>
    <mergeCell ref="G439:G441"/>
    <mergeCell ref="G442:G445"/>
    <mergeCell ref="G446:G448"/>
    <mergeCell ref="G449:G456"/>
    <mergeCell ref="G457:G460"/>
    <mergeCell ref="G461:G464"/>
    <mergeCell ref="G465:G467"/>
    <mergeCell ref="G468:G470"/>
    <mergeCell ref="G471:G472"/>
    <mergeCell ref="G473:G476"/>
    <mergeCell ref="G477:G481"/>
    <mergeCell ref="G482:G486"/>
    <mergeCell ref="G487:G491"/>
    <mergeCell ref="G492:G495"/>
    <mergeCell ref="G496:G503"/>
    <mergeCell ref="G504:G506"/>
    <mergeCell ref="G507:G511"/>
    <mergeCell ref="G512:G515"/>
    <mergeCell ref="G516:G517"/>
    <mergeCell ref="G518:G522"/>
    <mergeCell ref="G523:G531"/>
    <mergeCell ref="G532:G538"/>
    <mergeCell ref="G539:G543"/>
    <mergeCell ref="G544:G550"/>
    <mergeCell ref="G551:G558"/>
    <mergeCell ref="G559:G569"/>
    <mergeCell ref="G570:G582"/>
    <mergeCell ref="G583:G586"/>
    <mergeCell ref="G587:G593"/>
    <mergeCell ref="G594:G598"/>
    <mergeCell ref="G599:G605"/>
    <mergeCell ref="G606:G610"/>
    <mergeCell ref="G611:G622"/>
    <mergeCell ref="G623:G628"/>
    <mergeCell ref="G629:G634"/>
    <mergeCell ref="G635:G645"/>
    <mergeCell ref="G646:G648"/>
    <mergeCell ref="G649:G653"/>
    <mergeCell ref="G654:G658"/>
    <mergeCell ref="G660:G667"/>
    <mergeCell ref="G668:G679"/>
    <mergeCell ref="G680:G683"/>
    <mergeCell ref="G684:G688"/>
    <mergeCell ref="G689:G695"/>
    <mergeCell ref="G696:G700"/>
    <mergeCell ref="G701:G704"/>
    <mergeCell ref="H3:H6"/>
    <mergeCell ref="H7:H11"/>
    <mergeCell ref="H12:H16"/>
    <mergeCell ref="H17:H20"/>
    <mergeCell ref="H21:H30"/>
    <mergeCell ref="H32:H34"/>
    <mergeCell ref="H35:H38"/>
    <mergeCell ref="H39:H42"/>
    <mergeCell ref="H43:H47"/>
    <mergeCell ref="H48:H51"/>
    <mergeCell ref="H52:H55"/>
    <mergeCell ref="H56:H57"/>
    <mergeCell ref="H58:H61"/>
    <mergeCell ref="H62:H65"/>
    <mergeCell ref="H66:H68"/>
    <mergeCell ref="H69:H73"/>
    <mergeCell ref="H74:H76"/>
    <mergeCell ref="H77:H81"/>
    <mergeCell ref="H82:H87"/>
    <mergeCell ref="H88:H91"/>
    <mergeCell ref="H92:H96"/>
    <mergeCell ref="H97:H100"/>
    <mergeCell ref="H101:H103"/>
    <mergeCell ref="H104:H107"/>
    <mergeCell ref="H108:H114"/>
    <mergeCell ref="H115:H119"/>
    <mergeCell ref="H120:H122"/>
    <mergeCell ref="H123:H126"/>
    <mergeCell ref="H127:H131"/>
    <mergeCell ref="H132:H137"/>
    <mergeCell ref="H138:H140"/>
    <mergeCell ref="H141:H143"/>
    <mergeCell ref="H144:H145"/>
    <mergeCell ref="H146:H148"/>
    <mergeCell ref="H149:H150"/>
    <mergeCell ref="H151:H154"/>
    <mergeCell ref="H155:H157"/>
    <mergeCell ref="H158:H159"/>
    <mergeCell ref="H160:H161"/>
    <mergeCell ref="H162:H164"/>
    <mergeCell ref="H165:H167"/>
    <mergeCell ref="H168:H169"/>
    <mergeCell ref="H170:H173"/>
    <mergeCell ref="H174:H177"/>
    <mergeCell ref="H178:H182"/>
    <mergeCell ref="H183:H186"/>
    <mergeCell ref="H187:H188"/>
    <mergeCell ref="H189:H193"/>
    <mergeCell ref="H194:H196"/>
    <mergeCell ref="H197:H200"/>
    <mergeCell ref="H201:H203"/>
    <mergeCell ref="H204:H209"/>
    <mergeCell ref="H210:H214"/>
    <mergeCell ref="H215:H219"/>
    <mergeCell ref="H220:H221"/>
    <mergeCell ref="H222:H229"/>
    <mergeCell ref="H230:H235"/>
    <mergeCell ref="H236:H241"/>
    <mergeCell ref="H242:H247"/>
    <mergeCell ref="H248:H253"/>
    <mergeCell ref="H254:H257"/>
    <mergeCell ref="H258:H262"/>
    <mergeCell ref="H263:H269"/>
    <mergeCell ref="H270:H277"/>
    <mergeCell ref="H278:H283"/>
    <mergeCell ref="H284:H291"/>
    <mergeCell ref="H292:H294"/>
    <mergeCell ref="H295:H297"/>
    <mergeCell ref="H298:H301"/>
    <mergeCell ref="H302:H305"/>
    <mergeCell ref="H306:H307"/>
    <mergeCell ref="H308:H310"/>
    <mergeCell ref="H311:H316"/>
    <mergeCell ref="H317:H319"/>
    <mergeCell ref="H320:H325"/>
    <mergeCell ref="H326:H328"/>
    <mergeCell ref="H329:H333"/>
    <mergeCell ref="H334:H337"/>
    <mergeCell ref="H338:H340"/>
    <mergeCell ref="H341:H343"/>
    <mergeCell ref="H344:H348"/>
    <mergeCell ref="H349:H352"/>
    <mergeCell ref="H353:H356"/>
    <mergeCell ref="H357:H359"/>
    <mergeCell ref="H360:H363"/>
    <mergeCell ref="H364:H366"/>
    <mergeCell ref="H367:H368"/>
    <mergeCell ref="H369:H372"/>
    <mergeCell ref="H373:H376"/>
    <mergeCell ref="H377:H378"/>
    <mergeCell ref="H379:H382"/>
    <mergeCell ref="H383:H385"/>
    <mergeCell ref="H386:H388"/>
    <mergeCell ref="H389:H394"/>
    <mergeCell ref="H395:H398"/>
    <mergeCell ref="H399:H401"/>
    <mergeCell ref="H402:H404"/>
    <mergeCell ref="H405:H406"/>
    <mergeCell ref="H407:H408"/>
    <mergeCell ref="H409:H414"/>
    <mergeCell ref="H415:H416"/>
    <mergeCell ref="H417:H423"/>
    <mergeCell ref="H424:H428"/>
    <mergeCell ref="H429:H432"/>
    <mergeCell ref="H433:H436"/>
    <mergeCell ref="H437:H438"/>
    <mergeCell ref="H439:H441"/>
    <mergeCell ref="H442:H445"/>
    <mergeCell ref="H446:H448"/>
    <mergeCell ref="H449:H456"/>
    <mergeCell ref="H457:H460"/>
    <mergeCell ref="H461:H464"/>
    <mergeCell ref="H465:H467"/>
    <mergeCell ref="H468:H470"/>
    <mergeCell ref="H471:H472"/>
    <mergeCell ref="H473:H476"/>
    <mergeCell ref="H477:H481"/>
    <mergeCell ref="H482:H486"/>
    <mergeCell ref="H487:H491"/>
    <mergeCell ref="H492:H495"/>
    <mergeCell ref="H496:H503"/>
    <mergeCell ref="H504:H506"/>
    <mergeCell ref="H507:H511"/>
    <mergeCell ref="H512:H515"/>
    <mergeCell ref="H516:H517"/>
    <mergeCell ref="H518:H522"/>
    <mergeCell ref="H523:H531"/>
    <mergeCell ref="H532:H538"/>
    <mergeCell ref="H539:H543"/>
    <mergeCell ref="H544:H550"/>
    <mergeCell ref="H551:H558"/>
    <mergeCell ref="H559:H569"/>
    <mergeCell ref="H570:H582"/>
    <mergeCell ref="H583:H586"/>
    <mergeCell ref="H587:H593"/>
    <mergeCell ref="H594:H598"/>
    <mergeCell ref="H599:H605"/>
    <mergeCell ref="H606:H610"/>
    <mergeCell ref="H611:H622"/>
    <mergeCell ref="H623:H628"/>
    <mergeCell ref="H629:H634"/>
    <mergeCell ref="H635:H645"/>
    <mergeCell ref="H646:H648"/>
    <mergeCell ref="H649:H653"/>
    <mergeCell ref="H654:H658"/>
    <mergeCell ref="H660:H667"/>
    <mergeCell ref="H668:H679"/>
    <mergeCell ref="H680:H683"/>
    <mergeCell ref="H684:H688"/>
    <mergeCell ref="H689:H695"/>
    <mergeCell ref="H696:H700"/>
    <mergeCell ref="H701:H704"/>
    <mergeCell ref="I3:I6"/>
    <mergeCell ref="I7:I11"/>
    <mergeCell ref="I12:I16"/>
    <mergeCell ref="I17:I20"/>
    <mergeCell ref="I21:I30"/>
    <mergeCell ref="I32:I34"/>
    <mergeCell ref="I35:I38"/>
    <mergeCell ref="I39:I42"/>
    <mergeCell ref="I43:I47"/>
    <mergeCell ref="I48:I51"/>
    <mergeCell ref="I52:I55"/>
    <mergeCell ref="I56:I57"/>
    <mergeCell ref="I58:I61"/>
    <mergeCell ref="I62:I65"/>
    <mergeCell ref="I66:I68"/>
    <mergeCell ref="I69:I73"/>
    <mergeCell ref="I74:I76"/>
    <mergeCell ref="I77:I81"/>
    <mergeCell ref="I82:I87"/>
    <mergeCell ref="I88:I91"/>
    <mergeCell ref="I92:I96"/>
    <mergeCell ref="I97:I100"/>
    <mergeCell ref="I101:I103"/>
    <mergeCell ref="I104:I107"/>
    <mergeCell ref="I108:I114"/>
    <mergeCell ref="I115:I119"/>
    <mergeCell ref="I120:I122"/>
    <mergeCell ref="I123:I126"/>
    <mergeCell ref="I127:I131"/>
    <mergeCell ref="I132:I137"/>
    <mergeCell ref="I138:I140"/>
    <mergeCell ref="I141:I143"/>
    <mergeCell ref="I144:I145"/>
    <mergeCell ref="I146:I148"/>
    <mergeCell ref="I149:I150"/>
    <mergeCell ref="I151:I154"/>
    <mergeCell ref="I155:I157"/>
    <mergeCell ref="I158:I159"/>
    <mergeCell ref="I160:I161"/>
    <mergeCell ref="I162:I164"/>
    <mergeCell ref="I165:I167"/>
    <mergeCell ref="I168:I169"/>
    <mergeCell ref="I170:I173"/>
    <mergeCell ref="I174:I177"/>
    <mergeCell ref="I178:I182"/>
    <mergeCell ref="I183:I186"/>
    <mergeCell ref="I187:I188"/>
    <mergeCell ref="I189:I193"/>
    <mergeCell ref="I194:I196"/>
    <mergeCell ref="I197:I200"/>
    <mergeCell ref="I201:I203"/>
    <mergeCell ref="I204:I209"/>
    <mergeCell ref="I210:I214"/>
    <mergeCell ref="I215:I219"/>
    <mergeCell ref="I220:I221"/>
    <mergeCell ref="I222:I229"/>
    <mergeCell ref="I230:I235"/>
    <mergeCell ref="I236:I241"/>
    <mergeCell ref="I242:I247"/>
    <mergeCell ref="I248:I253"/>
    <mergeCell ref="I254:I257"/>
    <mergeCell ref="I258:I262"/>
    <mergeCell ref="I263:I269"/>
    <mergeCell ref="I270:I277"/>
    <mergeCell ref="I278:I283"/>
    <mergeCell ref="I284:I291"/>
    <mergeCell ref="I292:I294"/>
    <mergeCell ref="I295:I297"/>
    <mergeCell ref="I298:I301"/>
    <mergeCell ref="I302:I305"/>
    <mergeCell ref="I306:I307"/>
    <mergeCell ref="I308:I310"/>
    <mergeCell ref="I311:I316"/>
    <mergeCell ref="I317:I319"/>
    <mergeCell ref="I320:I325"/>
    <mergeCell ref="I326:I328"/>
    <mergeCell ref="I329:I333"/>
    <mergeCell ref="I334:I337"/>
    <mergeCell ref="I338:I340"/>
    <mergeCell ref="I341:I343"/>
    <mergeCell ref="I344:I348"/>
    <mergeCell ref="I349:I352"/>
    <mergeCell ref="I353:I356"/>
    <mergeCell ref="I357:I359"/>
    <mergeCell ref="I360:I363"/>
    <mergeCell ref="I364:I366"/>
    <mergeCell ref="I367:I368"/>
    <mergeCell ref="I369:I372"/>
    <mergeCell ref="I373:I376"/>
    <mergeCell ref="I377:I378"/>
    <mergeCell ref="I379:I382"/>
    <mergeCell ref="I383:I385"/>
    <mergeCell ref="I386:I388"/>
    <mergeCell ref="I389:I394"/>
    <mergeCell ref="I395:I398"/>
    <mergeCell ref="I399:I401"/>
    <mergeCell ref="I402:I404"/>
    <mergeCell ref="I405:I406"/>
    <mergeCell ref="I407:I408"/>
    <mergeCell ref="I409:I414"/>
    <mergeCell ref="I415:I416"/>
    <mergeCell ref="I417:I423"/>
    <mergeCell ref="I424:I428"/>
    <mergeCell ref="I429:I432"/>
    <mergeCell ref="I433:I436"/>
    <mergeCell ref="I437:I438"/>
    <mergeCell ref="I439:I441"/>
    <mergeCell ref="I442:I445"/>
    <mergeCell ref="I446:I448"/>
    <mergeCell ref="I449:I456"/>
    <mergeCell ref="I457:I460"/>
    <mergeCell ref="I461:I464"/>
    <mergeCell ref="I465:I467"/>
    <mergeCell ref="I468:I470"/>
    <mergeCell ref="I471:I472"/>
    <mergeCell ref="I473:I476"/>
    <mergeCell ref="I477:I481"/>
    <mergeCell ref="I482:I486"/>
    <mergeCell ref="I487:I491"/>
    <mergeCell ref="I492:I495"/>
    <mergeCell ref="I496:I503"/>
    <mergeCell ref="I504:I506"/>
    <mergeCell ref="I507:I511"/>
    <mergeCell ref="I512:I515"/>
    <mergeCell ref="I516:I517"/>
    <mergeCell ref="I518:I522"/>
    <mergeCell ref="I523:I531"/>
    <mergeCell ref="I532:I538"/>
    <mergeCell ref="I539:I543"/>
    <mergeCell ref="I544:I550"/>
    <mergeCell ref="I551:I558"/>
    <mergeCell ref="I559:I569"/>
    <mergeCell ref="I570:I582"/>
    <mergeCell ref="I583:I586"/>
    <mergeCell ref="I587:I593"/>
    <mergeCell ref="I594:I598"/>
    <mergeCell ref="I599:I605"/>
    <mergeCell ref="I606:I610"/>
    <mergeCell ref="I611:I622"/>
    <mergeCell ref="I623:I628"/>
    <mergeCell ref="I629:I634"/>
    <mergeCell ref="I635:I645"/>
    <mergeCell ref="I646:I648"/>
    <mergeCell ref="I649:I653"/>
    <mergeCell ref="I654:I658"/>
    <mergeCell ref="I660:I667"/>
    <mergeCell ref="I668:I679"/>
    <mergeCell ref="I680:I683"/>
    <mergeCell ref="I684:I688"/>
    <mergeCell ref="I689:I695"/>
    <mergeCell ref="I696:I700"/>
    <mergeCell ref="I701:I704"/>
    <mergeCell ref="J3:J6"/>
    <mergeCell ref="J7:J11"/>
    <mergeCell ref="J12:J16"/>
    <mergeCell ref="J17:J20"/>
    <mergeCell ref="J21:J30"/>
    <mergeCell ref="J32:J34"/>
    <mergeCell ref="J35:J38"/>
    <mergeCell ref="J39:J42"/>
    <mergeCell ref="J43:J47"/>
    <mergeCell ref="J48:J51"/>
    <mergeCell ref="J52:J55"/>
    <mergeCell ref="J56:J57"/>
    <mergeCell ref="J58:J61"/>
    <mergeCell ref="J62:J65"/>
    <mergeCell ref="J66:J68"/>
    <mergeCell ref="J69:J73"/>
    <mergeCell ref="J74:J76"/>
    <mergeCell ref="J77:J81"/>
    <mergeCell ref="J82:J87"/>
    <mergeCell ref="J88:J91"/>
    <mergeCell ref="J92:J96"/>
    <mergeCell ref="J97:J100"/>
    <mergeCell ref="J101:J103"/>
    <mergeCell ref="J104:J107"/>
    <mergeCell ref="J108:J114"/>
    <mergeCell ref="J115:J119"/>
    <mergeCell ref="J120:J122"/>
    <mergeCell ref="J123:J126"/>
    <mergeCell ref="J127:J131"/>
    <mergeCell ref="J132:J137"/>
    <mergeCell ref="J138:J140"/>
    <mergeCell ref="J141:J143"/>
    <mergeCell ref="J144:J145"/>
    <mergeCell ref="J146:J148"/>
    <mergeCell ref="J149:J150"/>
    <mergeCell ref="J151:J154"/>
    <mergeCell ref="J155:J157"/>
    <mergeCell ref="J158:J159"/>
    <mergeCell ref="J160:J161"/>
    <mergeCell ref="J162:J164"/>
    <mergeCell ref="J165:J167"/>
    <mergeCell ref="J168:J169"/>
    <mergeCell ref="J170:J173"/>
    <mergeCell ref="J174:J177"/>
    <mergeCell ref="J178:J182"/>
    <mergeCell ref="J183:J186"/>
    <mergeCell ref="J187:J188"/>
    <mergeCell ref="J189:J193"/>
    <mergeCell ref="J194:J196"/>
    <mergeCell ref="J197:J200"/>
    <mergeCell ref="J201:J203"/>
    <mergeCell ref="J204:J209"/>
    <mergeCell ref="J210:J214"/>
    <mergeCell ref="J215:J219"/>
    <mergeCell ref="J220:J221"/>
    <mergeCell ref="J222:J229"/>
    <mergeCell ref="J230:J235"/>
    <mergeCell ref="J236:J241"/>
    <mergeCell ref="J242:J247"/>
    <mergeCell ref="J248:J253"/>
    <mergeCell ref="J254:J257"/>
    <mergeCell ref="J258:J262"/>
    <mergeCell ref="J263:J269"/>
    <mergeCell ref="J270:J277"/>
    <mergeCell ref="J278:J283"/>
    <mergeCell ref="J284:J291"/>
    <mergeCell ref="J292:J294"/>
    <mergeCell ref="J295:J297"/>
    <mergeCell ref="J298:J301"/>
    <mergeCell ref="J302:J305"/>
    <mergeCell ref="J306:J307"/>
    <mergeCell ref="J308:J310"/>
    <mergeCell ref="J311:J316"/>
    <mergeCell ref="J317:J319"/>
    <mergeCell ref="J320:J325"/>
    <mergeCell ref="J326:J328"/>
    <mergeCell ref="J329:J333"/>
    <mergeCell ref="J334:J337"/>
    <mergeCell ref="J338:J340"/>
    <mergeCell ref="J341:J343"/>
    <mergeCell ref="J344:J348"/>
    <mergeCell ref="J349:J352"/>
    <mergeCell ref="J353:J356"/>
    <mergeCell ref="J357:J359"/>
    <mergeCell ref="J360:J363"/>
    <mergeCell ref="J364:J366"/>
    <mergeCell ref="J367:J368"/>
    <mergeCell ref="J369:J372"/>
    <mergeCell ref="J373:J376"/>
    <mergeCell ref="J377:J378"/>
    <mergeCell ref="J379:J382"/>
    <mergeCell ref="J383:J385"/>
    <mergeCell ref="J386:J388"/>
    <mergeCell ref="J389:J394"/>
    <mergeCell ref="J395:J398"/>
    <mergeCell ref="J399:J401"/>
    <mergeCell ref="J402:J404"/>
    <mergeCell ref="J405:J406"/>
    <mergeCell ref="J407:J408"/>
    <mergeCell ref="J409:J414"/>
    <mergeCell ref="J415:J416"/>
    <mergeCell ref="J417:J423"/>
    <mergeCell ref="J424:J428"/>
    <mergeCell ref="J429:J432"/>
    <mergeCell ref="J433:J436"/>
    <mergeCell ref="J437:J438"/>
    <mergeCell ref="J439:J441"/>
    <mergeCell ref="J442:J445"/>
    <mergeCell ref="J446:J448"/>
    <mergeCell ref="J449:J456"/>
    <mergeCell ref="J457:J460"/>
    <mergeCell ref="J461:J464"/>
    <mergeCell ref="J465:J467"/>
    <mergeCell ref="J468:J470"/>
    <mergeCell ref="J471:J472"/>
    <mergeCell ref="J473:J476"/>
    <mergeCell ref="J477:J481"/>
    <mergeCell ref="J482:J486"/>
    <mergeCell ref="J487:J491"/>
    <mergeCell ref="J492:J495"/>
    <mergeCell ref="J496:J503"/>
    <mergeCell ref="J504:J506"/>
    <mergeCell ref="J507:J511"/>
    <mergeCell ref="J512:J515"/>
    <mergeCell ref="J516:J517"/>
    <mergeCell ref="J518:J522"/>
    <mergeCell ref="J523:J531"/>
    <mergeCell ref="J532:J538"/>
    <mergeCell ref="J539:J543"/>
    <mergeCell ref="J551:J558"/>
    <mergeCell ref="J559:J569"/>
    <mergeCell ref="J570:J582"/>
    <mergeCell ref="J583:J586"/>
    <mergeCell ref="J587:J593"/>
    <mergeCell ref="J594:J598"/>
    <mergeCell ref="J599:J605"/>
    <mergeCell ref="J606:J610"/>
    <mergeCell ref="J611:J622"/>
    <mergeCell ref="J623:J628"/>
    <mergeCell ref="J629:J634"/>
    <mergeCell ref="J635:J645"/>
    <mergeCell ref="J646:J648"/>
    <mergeCell ref="J649:J653"/>
    <mergeCell ref="J654:J658"/>
    <mergeCell ref="J660:J667"/>
    <mergeCell ref="J668:J679"/>
    <mergeCell ref="J680:J683"/>
    <mergeCell ref="J684:J688"/>
    <mergeCell ref="J689:J695"/>
    <mergeCell ref="J696:J700"/>
    <mergeCell ref="J701:J704"/>
    <mergeCell ref="K3:K6"/>
    <mergeCell ref="K7:K11"/>
    <mergeCell ref="K12:K16"/>
    <mergeCell ref="K18:K20"/>
    <mergeCell ref="K21:K23"/>
    <mergeCell ref="K24:K25"/>
    <mergeCell ref="K26:K30"/>
    <mergeCell ref="K32:K34"/>
    <mergeCell ref="K35:K38"/>
    <mergeCell ref="K39:K40"/>
    <mergeCell ref="K41:K42"/>
    <mergeCell ref="K43:K47"/>
    <mergeCell ref="K48:K51"/>
    <mergeCell ref="K52:K55"/>
    <mergeCell ref="K56:K57"/>
    <mergeCell ref="K58:K61"/>
    <mergeCell ref="K62:K65"/>
    <mergeCell ref="K66:K68"/>
    <mergeCell ref="K69:K73"/>
    <mergeCell ref="K74:K76"/>
    <mergeCell ref="K77:K81"/>
    <mergeCell ref="K82:K87"/>
    <mergeCell ref="K88:K91"/>
    <mergeCell ref="K92:K96"/>
    <mergeCell ref="K97:K100"/>
    <mergeCell ref="K101:K103"/>
    <mergeCell ref="K104:K107"/>
    <mergeCell ref="K108:K114"/>
    <mergeCell ref="K115:K119"/>
    <mergeCell ref="K120:K122"/>
    <mergeCell ref="K123:K126"/>
    <mergeCell ref="K127:K131"/>
    <mergeCell ref="K132:K137"/>
    <mergeCell ref="K138:K140"/>
    <mergeCell ref="K141:K143"/>
    <mergeCell ref="K144:K145"/>
    <mergeCell ref="K146:K150"/>
    <mergeCell ref="K151:K154"/>
    <mergeCell ref="K155:K157"/>
    <mergeCell ref="K158:K159"/>
    <mergeCell ref="K160:K161"/>
    <mergeCell ref="K162:K164"/>
    <mergeCell ref="K165:K167"/>
    <mergeCell ref="K168:K169"/>
    <mergeCell ref="K170:K173"/>
    <mergeCell ref="K174:K177"/>
    <mergeCell ref="K178:K182"/>
    <mergeCell ref="K183:K186"/>
    <mergeCell ref="K187:K188"/>
    <mergeCell ref="K189:K193"/>
    <mergeCell ref="K194:K196"/>
    <mergeCell ref="K197:K200"/>
    <mergeCell ref="K201:K203"/>
    <mergeCell ref="K204:K209"/>
    <mergeCell ref="K210:K214"/>
    <mergeCell ref="K215:K219"/>
    <mergeCell ref="K220:K221"/>
    <mergeCell ref="K222:K229"/>
    <mergeCell ref="K230:K235"/>
    <mergeCell ref="K236:K241"/>
    <mergeCell ref="K242:K247"/>
    <mergeCell ref="K248:K253"/>
    <mergeCell ref="K254:K257"/>
    <mergeCell ref="K258:K262"/>
    <mergeCell ref="K263:K269"/>
    <mergeCell ref="K270:K277"/>
    <mergeCell ref="K278:K283"/>
    <mergeCell ref="K284:K291"/>
    <mergeCell ref="K292:K294"/>
    <mergeCell ref="K295:K297"/>
    <mergeCell ref="K298:K301"/>
    <mergeCell ref="K302:K305"/>
    <mergeCell ref="K306:K307"/>
    <mergeCell ref="K308:K310"/>
    <mergeCell ref="K311:K316"/>
    <mergeCell ref="K317:K319"/>
    <mergeCell ref="K320:K325"/>
    <mergeCell ref="K326:K328"/>
    <mergeCell ref="K329:K333"/>
    <mergeCell ref="K334:K337"/>
    <mergeCell ref="K338:K340"/>
    <mergeCell ref="K341:K343"/>
    <mergeCell ref="K344:K348"/>
    <mergeCell ref="K349:K352"/>
    <mergeCell ref="K353:K356"/>
    <mergeCell ref="K357:K359"/>
    <mergeCell ref="K360:K363"/>
    <mergeCell ref="K364:K366"/>
    <mergeCell ref="K367:K368"/>
    <mergeCell ref="K369:K372"/>
    <mergeCell ref="K373:K376"/>
    <mergeCell ref="K377:K378"/>
    <mergeCell ref="K379:K382"/>
    <mergeCell ref="K383:K385"/>
    <mergeCell ref="K386:K388"/>
    <mergeCell ref="K389:K394"/>
    <mergeCell ref="K395:K398"/>
    <mergeCell ref="K399:K401"/>
    <mergeCell ref="K402:K404"/>
    <mergeCell ref="K405:K406"/>
    <mergeCell ref="K407:K408"/>
    <mergeCell ref="K409:K414"/>
    <mergeCell ref="K415:K416"/>
    <mergeCell ref="K417:K423"/>
    <mergeCell ref="K424:K428"/>
    <mergeCell ref="K429:K432"/>
    <mergeCell ref="K433:K436"/>
    <mergeCell ref="K437:K438"/>
    <mergeCell ref="K439:K441"/>
    <mergeCell ref="K442:K445"/>
    <mergeCell ref="K446:K448"/>
    <mergeCell ref="K449:K456"/>
    <mergeCell ref="K457:K460"/>
    <mergeCell ref="K461:K464"/>
    <mergeCell ref="K465:K467"/>
    <mergeCell ref="K468:K470"/>
    <mergeCell ref="K471:K472"/>
    <mergeCell ref="K473:K476"/>
    <mergeCell ref="K477:K481"/>
    <mergeCell ref="K482:K486"/>
    <mergeCell ref="K487:K491"/>
    <mergeCell ref="K492:K495"/>
    <mergeCell ref="K496:K503"/>
    <mergeCell ref="K504:K506"/>
    <mergeCell ref="K507:K511"/>
    <mergeCell ref="K512:K515"/>
    <mergeCell ref="K516:K517"/>
    <mergeCell ref="K518:K522"/>
    <mergeCell ref="K523:K531"/>
    <mergeCell ref="K532:K538"/>
    <mergeCell ref="K539:K543"/>
    <mergeCell ref="K551:K558"/>
    <mergeCell ref="K559:K569"/>
    <mergeCell ref="K570:K582"/>
    <mergeCell ref="K583:K586"/>
    <mergeCell ref="K587:K593"/>
    <mergeCell ref="K594:K598"/>
    <mergeCell ref="K599:K605"/>
    <mergeCell ref="K606:K610"/>
    <mergeCell ref="K611:K622"/>
    <mergeCell ref="K623:K628"/>
    <mergeCell ref="K629:K634"/>
    <mergeCell ref="K635:K645"/>
    <mergeCell ref="K646:K648"/>
    <mergeCell ref="K649:K653"/>
    <mergeCell ref="K654:K658"/>
    <mergeCell ref="K660:K667"/>
    <mergeCell ref="K668:K679"/>
    <mergeCell ref="K680:K683"/>
    <mergeCell ref="K684:K688"/>
    <mergeCell ref="K689:K695"/>
    <mergeCell ref="K696:K700"/>
    <mergeCell ref="K701:K704"/>
    <mergeCell ref="L3:L6"/>
    <mergeCell ref="L7:L11"/>
    <mergeCell ref="L12:L16"/>
    <mergeCell ref="L18:L20"/>
    <mergeCell ref="L21:L23"/>
    <mergeCell ref="L24:L25"/>
    <mergeCell ref="L26:L30"/>
    <mergeCell ref="L32:L34"/>
    <mergeCell ref="L35:L38"/>
    <mergeCell ref="L39:L40"/>
    <mergeCell ref="L41:L42"/>
    <mergeCell ref="L43:L47"/>
    <mergeCell ref="L48:L51"/>
    <mergeCell ref="L52:L55"/>
    <mergeCell ref="L56:L57"/>
    <mergeCell ref="L58:L61"/>
    <mergeCell ref="L62:L65"/>
    <mergeCell ref="L66:L68"/>
    <mergeCell ref="L69:L73"/>
    <mergeCell ref="L74:L76"/>
    <mergeCell ref="L77:L81"/>
    <mergeCell ref="L82:L87"/>
    <mergeCell ref="L88:L91"/>
    <mergeCell ref="L92:L96"/>
    <mergeCell ref="L97:L100"/>
    <mergeCell ref="L101:L103"/>
    <mergeCell ref="L104:L107"/>
    <mergeCell ref="L108:L114"/>
    <mergeCell ref="L115:L119"/>
    <mergeCell ref="L120:L122"/>
    <mergeCell ref="L123:L126"/>
    <mergeCell ref="L127:L131"/>
    <mergeCell ref="L132:L137"/>
    <mergeCell ref="L138:L140"/>
    <mergeCell ref="L141:L143"/>
    <mergeCell ref="L144:L145"/>
    <mergeCell ref="L146:L150"/>
    <mergeCell ref="L151:L154"/>
    <mergeCell ref="L155:L157"/>
    <mergeCell ref="L158:L159"/>
    <mergeCell ref="L160:L161"/>
    <mergeCell ref="L162:L164"/>
    <mergeCell ref="L165:L167"/>
    <mergeCell ref="L168:L169"/>
    <mergeCell ref="L170:L173"/>
    <mergeCell ref="L174:L177"/>
    <mergeCell ref="L178:L182"/>
    <mergeCell ref="L183:L186"/>
    <mergeCell ref="L187:L188"/>
    <mergeCell ref="L189:L193"/>
    <mergeCell ref="L194:L196"/>
    <mergeCell ref="L197:L200"/>
    <mergeCell ref="L201:L203"/>
    <mergeCell ref="L204:L209"/>
    <mergeCell ref="L210:L214"/>
    <mergeCell ref="L215:L219"/>
    <mergeCell ref="L220:L221"/>
    <mergeCell ref="L222:L229"/>
    <mergeCell ref="L230:L235"/>
    <mergeCell ref="L236:L241"/>
    <mergeCell ref="L242:L247"/>
    <mergeCell ref="L248:L253"/>
    <mergeCell ref="L254:L257"/>
    <mergeCell ref="L258:L262"/>
    <mergeCell ref="L263:L269"/>
    <mergeCell ref="L270:L277"/>
    <mergeCell ref="L278:L283"/>
    <mergeCell ref="L284:L291"/>
    <mergeCell ref="L292:L294"/>
    <mergeCell ref="L295:L297"/>
    <mergeCell ref="L298:L301"/>
    <mergeCell ref="L302:L305"/>
    <mergeCell ref="L306:L307"/>
    <mergeCell ref="L308:L310"/>
    <mergeCell ref="L311:L316"/>
    <mergeCell ref="L317:L319"/>
    <mergeCell ref="L320:L325"/>
    <mergeCell ref="L326:L328"/>
    <mergeCell ref="L329:L333"/>
    <mergeCell ref="L334:L337"/>
    <mergeCell ref="L338:L340"/>
    <mergeCell ref="L341:L343"/>
    <mergeCell ref="L344:L348"/>
    <mergeCell ref="L349:L352"/>
    <mergeCell ref="L353:L356"/>
    <mergeCell ref="L357:L359"/>
    <mergeCell ref="L360:L363"/>
    <mergeCell ref="L364:L366"/>
    <mergeCell ref="L367:L368"/>
    <mergeCell ref="L369:L372"/>
    <mergeCell ref="L373:L376"/>
    <mergeCell ref="L377:L378"/>
    <mergeCell ref="L379:L382"/>
    <mergeCell ref="L383:L385"/>
    <mergeCell ref="L386:L388"/>
    <mergeCell ref="L389:L394"/>
    <mergeCell ref="L395:L398"/>
    <mergeCell ref="L399:L401"/>
    <mergeCell ref="L402:L404"/>
    <mergeCell ref="L405:L406"/>
    <mergeCell ref="L407:L408"/>
    <mergeCell ref="L409:L414"/>
    <mergeCell ref="L415:L416"/>
    <mergeCell ref="L417:L423"/>
    <mergeCell ref="L424:L428"/>
    <mergeCell ref="L429:L432"/>
    <mergeCell ref="L433:L436"/>
    <mergeCell ref="L437:L438"/>
    <mergeCell ref="L439:L441"/>
    <mergeCell ref="L442:L445"/>
    <mergeCell ref="L446:L448"/>
    <mergeCell ref="L449:L456"/>
    <mergeCell ref="L457:L460"/>
    <mergeCell ref="L461:L464"/>
    <mergeCell ref="L465:L467"/>
    <mergeCell ref="L468:L470"/>
    <mergeCell ref="L471:L472"/>
    <mergeCell ref="L473:L476"/>
    <mergeCell ref="L477:L481"/>
    <mergeCell ref="L482:L486"/>
    <mergeCell ref="L487:L491"/>
    <mergeCell ref="L492:L495"/>
    <mergeCell ref="L496:L503"/>
    <mergeCell ref="L504:L506"/>
    <mergeCell ref="L507:L511"/>
    <mergeCell ref="L512:L515"/>
    <mergeCell ref="L516:L517"/>
    <mergeCell ref="L518:L522"/>
    <mergeCell ref="L523:L531"/>
    <mergeCell ref="L532:L538"/>
    <mergeCell ref="L539:L543"/>
    <mergeCell ref="L551:L558"/>
    <mergeCell ref="L559:L569"/>
    <mergeCell ref="L570:L582"/>
    <mergeCell ref="L583:L586"/>
    <mergeCell ref="L587:L593"/>
    <mergeCell ref="L594:L598"/>
    <mergeCell ref="L599:L605"/>
    <mergeCell ref="L606:L610"/>
    <mergeCell ref="L611:L622"/>
    <mergeCell ref="L623:L628"/>
    <mergeCell ref="L629:L634"/>
    <mergeCell ref="L635:L645"/>
    <mergeCell ref="L646:L648"/>
    <mergeCell ref="L649:L653"/>
    <mergeCell ref="L654:L658"/>
    <mergeCell ref="L660:L667"/>
    <mergeCell ref="L668:L679"/>
    <mergeCell ref="L680:L683"/>
    <mergeCell ref="L684:L688"/>
    <mergeCell ref="L689:L695"/>
    <mergeCell ref="L696:L700"/>
    <mergeCell ref="L701:L704"/>
    <mergeCell ref="M3:M6"/>
    <mergeCell ref="M7:M11"/>
    <mergeCell ref="M12:M16"/>
    <mergeCell ref="M18:M20"/>
    <mergeCell ref="M21:M23"/>
    <mergeCell ref="M24:M25"/>
    <mergeCell ref="M26:M30"/>
    <mergeCell ref="M32:M34"/>
    <mergeCell ref="M35:M38"/>
    <mergeCell ref="M39:M40"/>
    <mergeCell ref="M41:M42"/>
    <mergeCell ref="M43:M47"/>
    <mergeCell ref="M48:M51"/>
    <mergeCell ref="M52:M55"/>
    <mergeCell ref="M56:M57"/>
    <mergeCell ref="M58:M61"/>
    <mergeCell ref="M62:M65"/>
    <mergeCell ref="M66:M68"/>
    <mergeCell ref="M69:M73"/>
    <mergeCell ref="M74:M76"/>
    <mergeCell ref="M77:M81"/>
    <mergeCell ref="M82:M87"/>
    <mergeCell ref="M88:M91"/>
    <mergeCell ref="M92:M96"/>
    <mergeCell ref="M97:M100"/>
    <mergeCell ref="M101:M103"/>
    <mergeCell ref="M104:M107"/>
    <mergeCell ref="M108:M114"/>
    <mergeCell ref="M115:M119"/>
    <mergeCell ref="M120:M122"/>
    <mergeCell ref="M123:M126"/>
    <mergeCell ref="M127:M131"/>
    <mergeCell ref="M132:M137"/>
    <mergeCell ref="M138:M140"/>
    <mergeCell ref="M141:M143"/>
    <mergeCell ref="M144:M145"/>
    <mergeCell ref="M146:M150"/>
    <mergeCell ref="M151:M154"/>
    <mergeCell ref="M155:M157"/>
    <mergeCell ref="M158:M159"/>
    <mergeCell ref="M160:M161"/>
    <mergeCell ref="M162:M164"/>
    <mergeCell ref="M165:M167"/>
    <mergeCell ref="M168:M169"/>
    <mergeCell ref="M170:M173"/>
    <mergeCell ref="M174:M177"/>
    <mergeCell ref="M178:M182"/>
    <mergeCell ref="M183:M186"/>
    <mergeCell ref="M187:M188"/>
    <mergeCell ref="M189:M193"/>
    <mergeCell ref="M194:M196"/>
    <mergeCell ref="M197:M200"/>
    <mergeCell ref="M201:M203"/>
    <mergeCell ref="M204:M209"/>
    <mergeCell ref="M210:M214"/>
    <mergeCell ref="M215:M219"/>
    <mergeCell ref="M220:M221"/>
    <mergeCell ref="M222:M229"/>
    <mergeCell ref="M230:M235"/>
    <mergeCell ref="M236:M241"/>
    <mergeCell ref="M242:M247"/>
    <mergeCell ref="M248:M253"/>
    <mergeCell ref="M254:M257"/>
    <mergeCell ref="M258:M262"/>
    <mergeCell ref="M263:M269"/>
    <mergeCell ref="M270:M277"/>
    <mergeCell ref="M278:M283"/>
    <mergeCell ref="M284:M291"/>
    <mergeCell ref="M292:M294"/>
    <mergeCell ref="M295:M297"/>
    <mergeCell ref="M298:M301"/>
    <mergeCell ref="M302:M305"/>
    <mergeCell ref="M306:M307"/>
    <mergeCell ref="M308:M310"/>
    <mergeCell ref="M311:M316"/>
    <mergeCell ref="M317:M319"/>
    <mergeCell ref="M320:M325"/>
    <mergeCell ref="M326:M328"/>
    <mergeCell ref="M329:M333"/>
    <mergeCell ref="M334:M337"/>
    <mergeCell ref="M338:M340"/>
    <mergeCell ref="M341:M343"/>
    <mergeCell ref="M344:M348"/>
    <mergeCell ref="M349:M352"/>
    <mergeCell ref="M353:M356"/>
    <mergeCell ref="M357:M359"/>
    <mergeCell ref="M360:M363"/>
    <mergeCell ref="M364:M366"/>
    <mergeCell ref="M367:M368"/>
    <mergeCell ref="M369:M372"/>
    <mergeCell ref="M373:M376"/>
    <mergeCell ref="M377:M378"/>
    <mergeCell ref="M379:M382"/>
    <mergeCell ref="M383:M385"/>
    <mergeCell ref="M386:M388"/>
    <mergeCell ref="M389:M394"/>
    <mergeCell ref="M395:M398"/>
    <mergeCell ref="M399:M401"/>
    <mergeCell ref="M402:M404"/>
    <mergeCell ref="M405:M406"/>
    <mergeCell ref="M407:M408"/>
    <mergeCell ref="M409:M414"/>
    <mergeCell ref="M415:M416"/>
    <mergeCell ref="M417:M423"/>
    <mergeCell ref="M424:M428"/>
    <mergeCell ref="M429:M432"/>
    <mergeCell ref="M433:M436"/>
    <mergeCell ref="M437:M438"/>
    <mergeCell ref="M439:M441"/>
    <mergeCell ref="M442:M445"/>
    <mergeCell ref="M446:M448"/>
    <mergeCell ref="M449:M456"/>
    <mergeCell ref="M457:M460"/>
    <mergeCell ref="M461:M464"/>
    <mergeCell ref="M465:M467"/>
    <mergeCell ref="M468:M470"/>
    <mergeCell ref="M471:M472"/>
    <mergeCell ref="M473:M476"/>
    <mergeCell ref="M477:M481"/>
    <mergeCell ref="M482:M486"/>
    <mergeCell ref="M487:M491"/>
    <mergeCell ref="M492:M495"/>
    <mergeCell ref="M496:M503"/>
    <mergeCell ref="M504:M506"/>
    <mergeCell ref="M507:M511"/>
    <mergeCell ref="M512:M515"/>
    <mergeCell ref="M516:M517"/>
    <mergeCell ref="M518:M522"/>
    <mergeCell ref="M523:M531"/>
    <mergeCell ref="M532:M538"/>
    <mergeCell ref="M539:M543"/>
    <mergeCell ref="M544:M550"/>
    <mergeCell ref="M551:M558"/>
    <mergeCell ref="M559:M569"/>
    <mergeCell ref="M570:M582"/>
    <mergeCell ref="M583:M586"/>
    <mergeCell ref="M587:M593"/>
    <mergeCell ref="M594:M598"/>
    <mergeCell ref="M599:M605"/>
    <mergeCell ref="M606:M610"/>
    <mergeCell ref="M611:M622"/>
    <mergeCell ref="M623:M628"/>
    <mergeCell ref="M629:M634"/>
    <mergeCell ref="M635:M645"/>
    <mergeCell ref="M646:M648"/>
    <mergeCell ref="M649:M653"/>
    <mergeCell ref="M654:M658"/>
    <mergeCell ref="M660:M667"/>
    <mergeCell ref="M668:M679"/>
    <mergeCell ref="M680:M683"/>
    <mergeCell ref="M684:M688"/>
    <mergeCell ref="M689:M695"/>
    <mergeCell ref="M696:M700"/>
    <mergeCell ref="M701:M704"/>
    <mergeCell ref="N3:N6"/>
    <mergeCell ref="N7:N11"/>
    <mergeCell ref="N12:N16"/>
    <mergeCell ref="N18:N20"/>
    <mergeCell ref="N21:N23"/>
    <mergeCell ref="N24:N25"/>
    <mergeCell ref="N26:N30"/>
    <mergeCell ref="N32:N34"/>
    <mergeCell ref="N35:N38"/>
    <mergeCell ref="N39:N40"/>
    <mergeCell ref="N41:N42"/>
    <mergeCell ref="N43:N47"/>
    <mergeCell ref="N48:N51"/>
    <mergeCell ref="N52:N55"/>
    <mergeCell ref="N56:N57"/>
    <mergeCell ref="N58:N61"/>
    <mergeCell ref="N62:N65"/>
    <mergeCell ref="N66:N68"/>
    <mergeCell ref="N69:N73"/>
    <mergeCell ref="N74:N76"/>
    <mergeCell ref="N77:N81"/>
    <mergeCell ref="N82:N87"/>
    <mergeCell ref="N88:N91"/>
    <mergeCell ref="N92:N96"/>
    <mergeCell ref="N97:N100"/>
    <mergeCell ref="N101:N103"/>
    <mergeCell ref="N104:N107"/>
    <mergeCell ref="N108:N114"/>
    <mergeCell ref="N115:N119"/>
    <mergeCell ref="N120:N122"/>
    <mergeCell ref="N123:N126"/>
    <mergeCell ref="N127:N131"/>
    <mergeCell ref="N132:N137"/>
    <mergeCell ref="N138:N140"/>
    <mergeCell ref="N141:N143"/>
    <mergeCell ref="N144:N145"/>
    <mergeCell ref="N146:N150"/>
    <mergeCell ref="N151:N154"/>
    <mergeCell ref="N155:N157"/>
    <mergeCell ref="N158:N159"/>
    <mergeCell ref="N160:N161"/>
    <mergeCell ref="N162:N164"/>
    <mergeCell ref="N165:N167"/>
    <mergeCell ref="N168:N169"/>
    <mergeCell ref="N170:N173"/>
    <mergeCell ref="N174:N177"/>
    <mergeCell ref="N178:N182"/>
    <mergeCell ref="N183:N186"/>
    <mergeCell ref="N187:N188"/>
    <mergeCell ref="N189:N193"/>
    <mergeCell ref="N194:N196"/>
    <mergeCell ref="N197:N200"/>
    <mergeCell ref="N201:N203"/>
    <mergeCell ref="N204:N209"/>
    <mergeCell ref="N210:N214"/>
    <mergeCell ref="N215:N219"/>
    <mergeCell ref="N220:N221"/>
    <mergeCell ref="N222:N229"/>
    <mergeCell ref="N230:N235"/>
    <mergeCell ref="N236:N241"/>
    <mergeCell ref="N242:N247"/>
    <mergeCell ref="N248:N253"/>
    <mergeCell ref="N254:N257"/>
    <mergeCell ref="N258:N262"/>
    <mergeCell ref="N263:N269"/>
    <mergeCell ref="N270:N277"/>
    <mergeCell ref="N278:N283"/>
    <mergeCell ref="N284:N291"/>
    <mergeCell ref="N292:N294"/>
    <mergeCell ref="N295:N297"/>
    <mergeCell ref="N298:N301"/>
    <mergeCell ref="N302:N305"/>
    <mergeCell ref="N306:N307"/>
    <mergeCell ref="N308:N310"/>
    <mergeCell ref="N311:N316"/>
    <mergeCell ref="N317:N319"/>
    <mergeCell ref="N320:N325"/>
    <mergeCell ref="N326:N328"/>
    <mergeCell ref="N329:N333"/>
    <mergeCell ref="N334:N337"/>
    <mergeCell ref="N338:N340"/>
    <mergeCell ref="N341:N343"/>
    <mergeCell ref="N344:N348"/>
    <mergeCell ref="N349:N352"/>
    <mergeCell ref="N353:N356"/>
    <mergeCell ref="N357:N359"/>
    <mergeCell ref="N360:N363"/>
    <mergeCell ref="N364:N366"/>
    <mergeCell ref="N367:N368"/>
    <mergeCell ref="N369:N372"/>
    <mergeCell ref="N373:N376"/>
    <mergeCell ref="N377:N378"/>
    <mergeCell ref="N379:N382"/>
    <mergeCell ref="N383:N385"/>
    <mergeCell ref="N386:N388"/>
    <mergeCell ref="N389:N394"/>
    <mergeCell ref="N395:N398"/>
    <mergeCell ref="N399:N401"/>
    <mergeCell ref="N402:N404"/>
    <mergeCell ref="N405:N406"/>
    <mergeCell ref="N407:N408"/>
    <mergeCell ref="N409:N414"/>
    <mergeCell ref="N415:N416"/>
    <mergeCell ref="N417:N423"/>
    <mergeCell ref="N424:N428"/>
    <mergeCell ref="N429:N432"/>
    <mergeCell ref="N433:N436"/>
    <mergeCell ref="N437:N438"/>
    <mergeCell ref="N439:N441"/>
    <mergeCell ref="N442:N445"/>
    <mergeCell ref="N446:N448"/>
    <mergeCell ref="N449:N456"/>
    <mergeCell ref="N457:N460"/>
    <mergeCell ref="N461:N464"/>
    <mergeCell ref="N465:N467"/>
    <mergeCell ref="N468:N470"/>
    <mergeCell ref="N471:N472"/>
    <mergeCell ref="N473:N476"/>
    <mergeCell ref="N477:N481"/>
    <mergeCell ref="N482:N486"/>
    <mergeCell ref="N487:N491"/>
    <mergeCell ref="N492:N495"/>
    <mergeCell ref="N496:N503"/>
    <mergeCell ref="N504:N506"/>
    <mergeCell ref="N507:N511"/>
    <mergeCell ref="N512:N515"/>
    <mergeCell ref="N516:N517"/>
    <mergeCell ref="N518:N522"/>
    <mergeCell ref="N523:N531"/>
    <mergeCell ref="N532:N538"/>
    <mergeCell ref="N539:N543"/>
    <mergeCell ref="N544:N550"/>
    <mergeCell ref="N551:N558"/>
    <mergeCell ref="N559:N569"/>
    <mergeCell ref="N570:N582"/>
    <mergeCell ref="N583:N586"/>
    <mergeCell ref="N587:N593"/>
    <mergeCell ref="N594:N598"/>
    <mergeCell ref="N599:N605"/>
    <mergeCell ref="N606:N610"/>
    <mergeCell ref="N611:N622"/>
    <mergeCell ref="N623:N628"/>
    <mergeCell ref="N629:N634"/>
    <mergeCell ref="N635:N645"/>
    <mergeCell ref="N646:N648"/>
    <mergeCell ref="N649:N653"/>
    <mergeCell ref="N654:N658"/>
    <mergeCell ref="N660:N667"/>
    <mergeCell ref="N668:N679"/>
    <mergeCell ref="N680:N683"/>
    <mergeCell ref="N684:N688"/>
    <mergeCell ref="N689:N695"/>
    <mergeCell ref="N696:N700"/>
    <mergeCell ref="N701:N704"/>
    <mergeCell ref="O3:O6"/>
    <mergeCell ref="O7:O11"/>
    <mergeCell ref="O12:O16"/>
    <mergeCell ref="O18:O20"/>
    <mergeCell ref="O21:O23"/>
    <mergeCell ref="O24:O25"/>
    <mergeCell ref="O26:O30"/>
    <mergeCell ref="O32:O34"/>
    <mergeCell ref="O35:O38"/>
    <mergeCell ref="O39:O40"/>
    <mergeCell ref="O41:O42"/>
    <mergeCell ref="O43:O47"/>
    <mergeCell ref="O48:O51"/>
    <mergeCell ref="O52:O55"/>
    <mergeCell ref="O56:O57"/>
    <mergeCell ref="O58:O61"/>
    <mergeCell ref="O62:O65"/>
    <mergeCell ref="O66:O68"/>
    <mergeCell ref="O69:O73"/>
    <mergeCell ref="O74:O76"/>
    <mergeCell ref="O77:O81"/>
    <mergeCell ref="O82:O87"/>
    <mergeCell ref="O88:O91"/>
    <mergeCell ref="O92:O96"/>
    <mergeCell ref="O97:O100"/>
    <mergeCell ref="O101:O103"/>
    <mergeCell ref="O104:O107"/>
    <mergeCell ref="O108:O114"/>
    <mergeCell ref="O115:O119"/>
    <mergeCell ref="O120:O122"/>
    <mergeCell ref="O123:O126"/>
    <mergeCell ref="O127:O131"/>
    <mergeCell ref="O132:O137"/>
    <mergeCell ref="O138:O140"/>
    <mergeCell ref="O141:O143"/>
    <mergeCell ref="O144:O145"/>
    <mergeCell ref="O146:O150"/>
    <mergeCell ref="O151:O154"/>
    <mergeCell ref="O155:O157"/>
    <mergeCell ref="O158:O159"/>
    <mergeCell ref="O160:O161"/>
    <mergeCell ref="O162:O164"/>
    <mergeCell ref="O165:O167"/>
    <mergeCell ref="O168:O169"/>
    <mergeCell ref="O170:O173"/>
    <mergeCell ref="O174:O177"/>
    <mergeCell ref="O178:O182"/>
    <mergeCell ref="O183:O186"/>
    <mergeCell ref="O187:O188"/>
    <mergeCell ref="O189:O193"/>
    <mergeCell ref="O194:O196"/>
    <mergeCell ref="O197:O200"/>
    <mergeCell ref="O201:O203"/>
    <mergeCell ref="O204:O209"/>
    <mergeCell ref="O210:O214"/>
    <mergeCell ref="O215:O219"/>
    <mergeCell ref="O220:O221"/>
    <mergeCell ref="O222:O229"/>
    <mergeCell ref="O230:O235"/>
    <mergeCell ref="O236:O241"/>
    <mergeCell ref="O242:O247"/>
    <mergeCell ref="O248:O253"/>
    <mergeCell ref="O254:O257"/>
    <mergeCell ref="O258:O262"/>
    <mergeCell ref="O263:O269"/>
    <mergeCell ref="O270:O277"/>
    <mergeCell ref="O278:O283"/>
    <mergeCell ref="O284:O291"/>
    <mergeCell ref="O292:O294"/>
    <mergeCell ref="O295:O297"/>
    <mergeCell ref="O298:O301"/>
    <mergeCell ref="O302:O305"/>
    <mergeCell ref="O306:O307"/>
    <mergeCell ref="O308:O310"/>
    <mergeCell ref="O311:O316"/>
    <mergeCell ref="O317:O319"/>
    <mergeCell ref="O320:O325"/>
    <mergeCell ref="O326:O328"/>
    <mergeCell ref="O329:O333"/>
    <mergeCell ref="O334:O337"/>
    <mergeCell ref="O338:O340"/>
    <mergeCell ref="O341:O343"/>
    <mergeCell ref="O344:O348"/>
    <mergeCell ref="O349:O352"/>
    <mergeCell ref="O353:O356"/>
    <mergeCell ref="O357:O359"/>
    <mergeCell ref="O360:O363"/>
    <mergeCell ref="O364:O366"/>
    <mergeCell ref="O367:O368"/>
    <mergeCell ref="O369:O372"/>
    <mergeCell ref="O373:O376"/>
    <mergeCell ref="O377:O378"/>
    <mergeCell ref="O379:O382"/>
    <mergeCell ref="O383:O385"/>
    <mergeCell ref="O386:O388"/>
    <mergeCell ref="O389:O394"/>
    <mergeCell ref="O395:O398"/>
    <mergeCell ref="O399:O401"/>
    <mergeCell ref="O402:O404"/>
    <mergeCell ref="O405:O406"/>
    <mergeCell ref="O407:O408"/>
    <mergeCell ref="O409:O414"/>
    <mergeCell ref="O415:O416"/>
    <mergeCell ref="O417:O423"/>
    <mergeCell ref="O424:O428"/>
    <mergeCell ref="O429:O432"/>
    <mergeCell ref="O433:O436"/>
    <mergeCell ref="O437:O438"/>
    <mergeCell ref="O439:O441"/>
    <mergeCell ref="O442:O445"/>
    <mergeCell ref="O446:O448"/>
    <mergeCell ref="O449:O456"/>
    <mergeCell ref="O457:O460"/>
    <mergeCell ref="O461:O464"/>
    <mergeCell ref="O465:O467"/>
    <mergeCell ref="O468:O470"/>
    <mergeCell ref="O471:O472"/>
    <mergeCell ref="O473:O476"/>
    <mergeCell ref="O477:O481"/>
    <mergeCell ref="O482:O486"/>
    <mergeCell ref="O487:O491"/>
    <mergeCell ref="O492:O495"/>
    <mergeCell ref="O496:O503"/>
    <mergeCell ref="O504:O506"/>
    <mergeCell ref="O507:O511"/>
    <mergeCell ref="O512:O515"/>
    <mergeCell ref="O516:O517"/>
    <mergeCell ref="O518:O522"/>
    <mergeCell ref="O523:O531"/>
    <mergeCell ref="O532:O538"/>
    <mergeCell ref="O539:O543"/>
    <mergeCell ref="O544:O550"/>
    <mergeCell ref="O551:O558"/>
    <mergeCell ref="O559:O569"/>
    <mergeCell ref="O570:O582"/>
    <mergeCell ref="O583:O586"/>
    <mergeCell ref="O587:O593"/>
    <mergeCell ref="O594:O598"/>
    <mergeCell ref="O599:O605"/>
    <mergeCell ref="O606:O610"/>
    <mergeCell ref="O611:O622"/>
    <mergeCell ref="O623:O628"/>
    <mergeCell ref="O629:O634"/>
    <mergeCell ref="O635:O645"/>
    <mergeCell ref="O646:O648"/>
    <mergeCell ref="O649:O653"/>
    <mergeCell ref="O654:O658"/>
    <mergeCell ref="O660:O667"/>
    <mergeCell ref="O668:O679"/>
    <mergeCell ref="O680:O683"/>
    <mergeCell ref="O684:O688"/>
    <mergeCell ref="O689:O695"/>
    <mergeCell ref="O696:O700"/>
    <mergeCell ref="O701:O704"/>
  </mergeCells>
  <pageMargins left="0.7" right="0.7" top="0.75" bottom="0.75" header="0.3" footer="0.3"/>
  <pageSetup paperSize="9" orientation="portrait"/>
  <headerFooter/>
  <ignoredErrors>
    <ignoredError sqref="E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workbookViewId="0">
      <selection activeCell="B386" sqref="B386"/>
    </sheetView>
  </sheetViews>
  <sheetFormatPr defaultColWidth="9" defaultRowHeight="13.5" outlineLevelCol="3"/>
  <sheetData>
    <row r="1" spans="1:4">
      <c r="A1" s="1">
        <v>3.8</v>
      </c>
      <c r="B1" s="2" t="s">
        <v>16</v>
      </c>
      <c r="C1" s="3" t="s">
        <v>17</v>
      </c>
      <c r="D1" s="3">
        <v>693.3</v>
      </c>
    </row>
    <row r="2" spans="1:4">
      <c r="A2" s="4"/>
      <c r="B2" s="5"/>
      <c r="C2" s="3" t="s">
        <v>22</v>
      </c>
      <c r="D2" s="3">
        <v>1553.3</v>
      </c>
    </row>
    <row r="3" spans="1:4">
      <c r="A3" s="4"/>
      <c r="B3" s="5"/>
      <c r="C3" s="3" t="s">
        <v>23</v>
      </c>
      <c r="D3" s="3">
        <v>878</v>
      </c>
    </row>
    <row r="4" spans="1:4">
      <c r="A4" s="4"/>
      <c r="B4" s="6"/>
      <c r="C4" s="3" t="s">
        <v>24</v>
      </c>
      <c r="D4" s="3">
        <v>949.4</v>
      </c>
    </row>
    <row r="5" spans="1:4">
      <c r="A5" s="4"/>
      <c r="B5" s="2" t="s">
        <v>25</v>
      </c>
      <c r="C5" s="3" t="s">
        <v>26</v>
      </c>
      <c r="D5" s="3">
        <v>442</v>
      </c>
    </row>
    <row r="6" spans="1:4">
      <c r="A6" s="4"/>
      <c r="B6" s="5"/>
      <c r="C6" s="3" t="s">
        <v>29</v>
      </c>
      <c r="D6" s="3">
        <v>548.4</v>
      </c>
    </row>
    <row r="7" spans="1:4">
      <c r="A7" s="4"/>
      <c r="B7" s="5"/>
      <c r="C7" s="3" t="s">
        <v>30</v>
      </c>
      <c r="D7" s="3">
        <v>636.2</v>
      </c>
    </row>
    <row r="8" spans="1:4">
      <c r="A8" s="4"/>
      <c r="B8" s="5"/>
      <c r="C8" s="3" t="s">
        <v>31</v>
      </c>
      <c r="D8" s="3">
        <v>642.2</v>
      </c>
    </row>
    <row r="9" spans="1:4">
      <c r="A9" s="4"/>
      <c r="B9" s="6"/>
      <c r="C9" s="3" t="s">
        <v>32</v>
      </c>
      <c r="D9" s="3">
        <v>867.2</v>
      </c>
    </row>
    <row r="10" spans="1:4">
      <c r="A10" s="4"/>
      <c r="B10" s="2" t="s">
        <v>33</v>
      </c>
      <c r="C10" s="3" t="s">
        <v>34</v>
      </c>
      <c r="D10" s="3">
        <v>774.8</v>
      </c>
    </row>
    <row r="11" spans="1:4">
      <c r="A11" s="4"/>
      <c r="B11" s="5"/>
      <c r="C11" s="3" t="s">
        <v>37</v>
      </c>
      <c r="D11" s="3">
        <v>575.5</v>
      </c>
    </row>
    <row r="12" spans="1:4">
      <c r="A12" s="4"/>
      <c r="B12" s="5"/>
      <c r="C12" s="3" t="s">
        <v>38</v>
      </c>
      <c r="D12" s="3">
        <v>932.8</v>
      </c>
    </row>
    <row r="13" spans="1:4">
      <c r="A13" s="4"/>
      <c r="B13" s="5"/>
      <c r="C13" s="3" t="s">
        <v>39</v>
      </c>
      <c r="D13" s="3">
        <v>272.4</v>
      </c>
    </row>
    <row r="14" spans="1:4">
      <c r="A14" s="7"/>
      <c r="B14" s="6"/>
      <c r="C14" s="3" t="s">
        <v>40</v>
      </c>
      <c r="D14" s="3">
        <v>506</v>
      </c>
    </row>
    <row r="15" spans="1:4">
      <c r="A15" s="1">
        <v>3.9</v>
      </c>
      <c r="B15" s="3" t="s">
        <v>41</v>
      </c>
      <c r="C15" s="3" t="s">
        <v>42</v>
      </c>
      <c r="D15" s="3">
        <v>169.1</v>
      </c>
    </row>
    <row r="16" spans="1:4">
      <c r="A16" s="4"/>
      <c r="B16" s="2" t="s">
        <v>43</v>
      </c>
      <c r="C16" s="3" t="s">
        <v>26</v>
      </c>
      <c r="D16" s="3">
        <v>1040.1</v>
      </c>
    </row>
    <row r="17" spans="1:4">
      <c r="A17" s="4"/>
      <c r="B17" s="5"/>
      <c r="C17" s="3" t="s">
        <v>29</v>
      </c>
      <c r="D17" s="3">
        <v>983.1</v>
      </c>
    </row>
    <row r="18" spans="1:4">
      <c r="A18" s="4"/>
      <c r="B18" s="6"/>
      <c r="C18" s="3" t="s">
        <v>30</v>
      </c>
      <c r="D18" s="3">
        <v>758.7</v>
      </c>
    </row>
    <row r="19" spans="1:4">
      <c r="A19" s="4"/>
      <c r="B19" s="2" t="s">
        <v>33</v>
      </c>
      <c r="C19" s="3" t="s">
        <v>39</v>
      </c>
      <c r="D19" s="3">
        <v>152</v>
      </c>
    </row>
    <row r="20" spans="1:4">
      <c r="A20" s="4"/>
      <c r="B20" s="5"/>
      <c r="C20" s="3" t="s">
        <v>45</v>
      </c>
      <c r="D20" s="3">
        <v>814.4</v>
      </c>
    </row>
    <row r="21" spans="1:4">
      <c r="A21" s="4"/>
      <c r="B21" s="6"/>
      <c r="C21" s="3" t="s">
        <v>46</v>
      </c>
      <c r="D21" s="3">
        <v>731.4</v>
      </c>
    </row>
    <row r="22" spans="1:4">
      <c r="A22" s="4"/>
      <c r="B22" s="2" t="s">
        <v>47</v>
      </c>
      <c r="C22" s="3" t="s">
        <v>24</v>
      </c>
      <c r="D22" s="3">
        <v>845</v>
      </c>
    </row>
    <row r="23" spans="1:4">
      <c r="A23" s="4"/>
      <c r="B23" s="6"/>
      <c r="C23" s="3" t="s">
        <v>23</v>
      </c>
      <c r="D23" s="3">
        <v>992.2</v>
      </c>
    </row>
    <row r="24" spans="1:4">
      <c r="A24" s="4"/>
      <c r="B24" s="2" t="s">
        <v>48</v>
      </c>
      <c r="C24" s="3" t="s">
        <v>32</v>
      </c>
      <c r="D24" s="3">
        <v>1025.9</v>
      </c>
    </row>
    <row r="25" spans="1:4">
      <c r="A25" s="4"/>
      <c r="B25" s="5"/>
      <c r="C25" s="3" t="s">
        <v>50</v>
      </c>
      <c r="D25" s="3">
        <v>741.3</v>
      </c>
    </row>
    <row r="26" spans="1:4">
      <c r="A26" s="4"/>
      <c r="B26" s="5"/>
      <c r="C26" s="3" t="s">
        <v>51</v>
      </c>
      <c r="D26" s="3">
        <v>829.4</v>
      </c>
    </row>
    <row r="27" spans="1:4">
      <c r="A27" s="4"/>
      <c r="B27" s="5"/>
      <c r="C27" s="3" t="s">
        <v>52</v>
      </c>
      <c r="D27" s="3">
        <v>829.3</v>
      </c>
    </row>
    <row r="28" spans="1:4">
      <c r="A28" s="4"/>
      <c r="B28" s="6"/>
      <c r="C28" s="3" t="s">
        <v>53</v>
      </c>
      <c r="D28" s="3">
        <v>889.1</v>
      </c>
    </row>
    <row r="29" spans="1:4">
      <c r="A29" s="7"/>
      <c r="B29" s="3" t="s">
        <v>41</v>
      </c>
      <c r="C29" s="3" t="s">
        <v>54</v>
      </c>
      <c r="D29" s="3">
        <v>306</v>
      </c>
    </row>
    <row r="30" spans="1:4">
      <c r="A30" s="8">
        <v>3.1</v>
      </c>
      <c r="B30" s="2" t="s">
        <v>57</v>
      </c>
      <c r="C30" s="3" t="s">
        <v>54</v>
      </c>
      <c r="D30" s="3">
        <v>1307.1</v>
      </c>
    </row>
    <row r="31" spans="1:4">
      <c r="A31" s="9"/>
      <c r="B31" s="5"/>
      <c r="C31" s="3" t="s">
        <v>59</v>
      </c>
      <c r="D31" s="3">
        <v>519.4</v>
      </c>
    </row>
    <row r="32" spans="1:4">
      <c r="A32" s="9"/>
      <c r="B32" s="6"/>
      <c r="C32" s="3" t="s">
        <v>17</v>
      </c>
      <c r="D32" s="3">
        <v>1222.3</v>
      </c>
    </row>
    <row r="33" spans="1:4">
      <c r="A33" s="9"/>
      <c r="B33" s="2" t="s">
        <v>60</v>
      </c>
      <c r="C33" s="3" t="s">
        <v>61</v>
      </c>
      <c r="D33" s="3">
        <v>822.4</v>
      </c>
    </row>
    <row r="34" spans="1:4">
      <c r="A34" s="9"/>
      <c r="B34" s="5"/>
      <c r="C34" s="3" t="s">
        <v>65</v>
      </c>
      <c r="D34" s="3">
        <v>625</v>
      </c>
    </row>
    <row r="35" spans="1:4">
      <c r="A35" s="9"/>
      <c r="B35" s="5"/>
      <c r="C35" s="3" t="s">
        <v>66</v>
      </c>
      <c r="D35" s="3">
        <v>867</v>
      </c>
    </row>
    <row r="36" spans="1:4">
      <c r="A36" s="9"/>
      <c r="B36" s="6"/>
      <c r="C36" s="3" t="s">
        <v>17</v>
      </c>
      <c r="D36" s="3">
        <v>960.6</v>
      </c>
    </row>
    <row r="37" spans="1:4">
      <c r="A37" s="9"/>
      <c r="B37" s="2" t="s">
        <v>67</v>
      </c>
      <c r="C37" s="3" t="s">
        <v>68</v>
      </c>
      <c r="D37" s="3">
        <v>847.5</v>
      </c>
    </row>
    <row r="38" spans="1:4">
      <c r="A38" s="9"/>
      <c r="B38" s="6"/>
      <c r="C38" s="3" t="s">
        <v>69</v>
      </c>
      <c r="D38" s="3">
        <v>758.7</v>
      </c>
    </row>
    <row r="39" spans="1:4">
      <c r="A39" s="9"/>
      <c r="B39" s="2" t="s">
        <v>70</v>
      </c>
      <c r="C39" s="3" t="s">
        <v>71</v>
      </c>
      <c r="D39" s="3">
        <v>1028.2</v>
      </c>
    </row>
    <row r="40" spans="1:4">
      <c r="A40" s="9"/>
      <c r="B40" s="6"/>
      <c r="C40" s="3" t="s">
        <v>72</v>
      </c>
      <c r="D40" s="3">
        <v>512.6</v>
      </c>
    </row>
    <row r="41" spans="1:4">
      <c r="A41" s="9"/>
      <c r="B41" s="2" t="s">
        <v>73</v>
      </c>
      <c r="C41" s="3" t="s">
        <v>66</v>
      </c>
      <c r="D41" s="3">
        <v>718.4</v>
      </c>
    </row>
    <row r="42" spans="1:4">
      <c r="A42" s="9"/>
      <c r="B42" s="5"/>
      <c r="C42" s="3" t="s">
        <v>76</v>
      </c>
      <c r="D42" s="3">
        <v>858.4</v>
      </c>
    </row>
    <row r="43" spans="1:4">
      <c r="A43" s="9"/>
      <c r="B43" s="5"/>
      <c r="C43" s="3" t="s">
        <v>77</v>
      </c>
      <c r="D43" s="3">
        <v>403.6</v>
      </c>
    </row>
    <row r="44" spans="1:4">
      <c r="A44" s="9"/>
      <c r="B44" s="5"/>
      <c r="C44" s="3" t="s">
        <v>78</v>
      </c>
      <c r="D44" s="3">
        <v>885.6</v>
      </c>
    </row>
    <row r="45" spans="1:4">
      <c r="A45" s="10"/>
      <c r="B45" s="6"/>
      <c r="C45" s="3" t="s">
        <v>79</v>
      </c>
      <c r="D45" s="3">
        <v>524.4</v>
      </c>
    </row>
    <row r="46" spans="1:4">
      <c r="A46" s="1">
        <v>3.11</v>
      </c>
      <c r="B46" s="2" t="s">
        <v>43</v>
      </c>
      <c r="C46" s="3" t="s">
        <v>31</v>
      </c>
      <c r="D46" s="3">
        <v>707</v>
      </c>
    </row>
    <row r="47" spans="1:4">
      <c r="A47" s="4"/>
      <c r="B47" s="5"/>
      <c r="C47" s="3" t="s">
        <v>32</v>
      </c>
      <c r="D47" s="3">
        <v>712.2</v>
      </c>
    </row>
    <row r="48" spans="1:4">
      <c r="A48" s="4"/>
      <c r="B48" s="5"/>
      <c r="C48" s="3" t="s">
        <v>42</v>
      </c>
      <c r="D48" s="3">
        <v>611.6</v>
      </c>
    </row>
    <row r="49" spans="1:4">
      <c r="A49" s="4"/>
      <c r="B49" s="5"/>
      <c r="C49" s="3" t="s">
        <v>81</v>
      </c>
      <c r="D49" s="3">
        <v>757.2</v>
      </c>
    </row>
    <row r="50" spans="1:4">
      <c r="A50" s="4"/>
      <c r="B50" s="5"/>
      <c r="C50" s="3" t="s">
        <v>82</v>
      </c>
      <c r="D50" s="3">
        <v>902.2</v>
      </c>
    </row>
    <row r="51" spans="1:4">
      <c r="A51" s="4"/>
      <c r="B51" s="5"/>
      <c r="C51" s="3" t="s">
        <v>54</v>
      </c>
      <c r="D51" s="3">
        <v>1007.8</v>
      </c>
    </row>
    <row r="52" spans="1:4">
      <c r="A52" s="4"/>
      <c r="B52" s="5"/>
      <c r="C52" s="3" t="s">
        <v>61</v>
      </c>
      <c r="D52" s="3">
        <v>879.2</v>
      </c>
    </row>
    <row r="53" spans="1:4">
      <c r="A53" s="4"/>
      <c r="B53" s="6"/>
      <c r="C53" s="3" t="s">
        <v>81</v>
      </c>
      <c r="D53" s="3">
        <v>458.8</v>
      </c>
    </row>
    <row r="54" spans="1:4">
      <c r="A54" s="4"/>
      <c r="B54" s="2" t="s">
        <v>83</v>
      </c>
      <c r="C54" s="3" t="s">
        <v>84</v>
      </c>
      <c r="D54" s="3">
        <v>1477.2</v>
      </c>
    </row>
    <row r="55" spans="1:4">
      <c r="A55" s="4"/>
      <c r="B55" s="6"/>
      <c r="C55" s="3" t="s">
        <v>85</v>
      </c>
      <c r="D55" s="3">
        <v>906.2</v>
      </c>
    </row>
    <row r="56" spans="1:4">
      <c r="A56" s="4"/>
      <c r="B56" s="2" t="s">
        <v>86</v>
      </c>
      <c r="C56" s="3" t="s">
        <v>77</v>
      </c>
      <c r="D56" s="3">
        <v>1195.2</v>
      </c>
    </row>
    <row r="57" spans="1:4">
      <c r="A57" s="4"/>
      <c r="B57" s="5"/>
      <c r="C57" s="3" t="s">
        <v>42</v>
      </c>
      <c r="D57" s="3">
        <v>803.4</v>
      </c>
    </row>
    <row r="58" spans="1:4">
      <c r="A58" s="4"/>
      <c r="B58" s="5"/>
      <c r="C58" s="3" t="s">
        <v>76</v>
      </c>
      <c r="D58" s="3">
        <v>806.6</v>
      </c>
    </row>
    <row r="59" spans="1:4">
      <c r="A59" s="4"/>
      <c r="B59" s="6"/>
      <c r="C59" s="3" t="s">
        <v>88</v>
      </c>
      <c r="D59" s="3">
        <v>595.8</v>
      </c>
    </row>
    <row r="60" spans="1:4">
      <c r="A60" s="4"/>
      <c r="B60" s="2" t="s">
        <v>89</v>
      </c>
      <c r="C60" s="3" t="s">
        <v>90</v>
      </c>
      <c r="D60" s="3">
        <v>852.4</v>
      </c>
    </row>
    <row r="61" spans="1:4">
      <c r="A61" s="4"/>
      <c r="B61" s="5"/>
      <c r="C61" s="3" t="s">
        <v>92</v>
      </c>
      <c r="D61" s="3">
        <v>718.8</v>
      </c>
    </row>
    <row r="62" spans="1:4">
      <c r="A62" s="4"/>
      <c r="B62" s="5"/>
      <c r="C62" s="3" t="s">
        <v>93</v>
      </c>
      <c r="D62" s="3">
        <v>968.4</v>
      </c>
    </row>
    <row r="63" spans="1:4">
      <c r="A63" s="4"/>
      <c r="B63" s="6"/>
      <c r="C63" s="3" t="s">
        <v>72</v>
      </c>
      <c r="D63" s="3">
        <v>635.2</v>
      </c>
    </row>
    <row r="64" spans="1:4">
      <c r="A64" s="4"/>
      <c r="B64" s="2" t="s">
        <v>94</v>
      </c>
      <c r="C64" s="3" t="s">
        <v>81</v>
      </c>
      <c r="D64" s="3">
        <v>1122.2</v>
      </c>
    </row>
    <row r="65" spans="1:4">
      <c r="A65" s="4"/>
      <c r="B65" s="5"/>
      <c r="C65" s="3" t="s">
        <v>82</v>
      </c>
      <c r="D65" s="3">
        <v>1345.2</v>
      </c>
    </row>
    <row r="66" spans="1:4">
      <c r="A66" s="7"/>
      <c r="B66" s="6"/>
      <c r="C66" s="3" t="s">
        <v>85</v>
      </c>
      <c r="D66" s="3">
        <v>785.6</v>
      </c>
    </row>
  </sheetData>
  <mergeCells count="21">
    <mergeCell ref="A1:A14"/>
    <mergeCell ref="A15:A29"/>
    <mergeCell ref="A30:A45"/>
    <mergeCell ref="A46:A66"/>
    <mergeCell ref="B1:B4"/>
    <mergeCell ref="B5:B9"/>
    <mergeCell ref="B10:B14"/>
    <mergeCell ref="B16:B18"/>
    <mergeCell ref="B19:B21"/>
    <mergeCell ref="B22:B23"/>
    <mergeCell ref="B24:B28"/>
    <mergeCell ref="B30:B32"/>
    <mergeCell ref="B33:B36"/>
    <mergeCell ref="B37:B38"/>
    <mergeCell ref="B39:B40"/>
    <mergeCell ref="B41:B45"/>
    <mergeCell ref="B46:B53"/>
    <mergeCell ref="B54:B55"/>
    <mergeCell ref="B56:B59"/>
    <mergeCell ref="B60:B63"/>
    <mergeCell ref="B64:B6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承包商放苗明细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小橙子。</cp:lastModifiedBy>
  <dcterms:created xsi:type="dcterms:W3CDTF">2023-03-18T04:15:00Z</dcterms:created>
  <dcterms:modified xsi:type="dcterms:W3CDTF">2023-03-24T08:23:31Z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1DA5A8C6A0D546E7A8C7F8787893DA7C</vt:lpwstr>
  </property>
  <property fmtid="{D5CDD505-2E9C-101B-9397-08002B2CF9AE}" pid="4" name="KSOReadingLayout">
    <vt:bool>true</vt:bool>
  </property>
</Properties>
</file>